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Vilniaus r. SPORTO CENTRAS\Varžybos\Biatlonas\2026\"/>
    </mc:Choice>
  </mc:AlternateContent>
  <xr:revisionPtr revIDLastSave="0" documentId="13_ncr:1_{789AB7B3-66B7-49B6-BD63-1C0CC44F6DA5}" xr6:coauthVersionLast="47" xr6:coauthVersionMax="47" xr10:uidLastSave="{00000000-0000-0000-0000-000000000000}"/>
  <bookViews>
    <workbookView xWindow="-120" yWindow="-120" windowWidth="29040" windowHeight="15720" tabRatio="852" activeTab="2" xr2:uid="{00000000-000D-0000-FFFF-FFFF00000000}"/>
  </bookViews>
  <sheets>
    <sheet name="Finišo protok. MW13, 15 gr." sheetId="37" r:id="rId1"/>
    <sheet name="Fin. prot. MW17,19,30,50,65 gr." sheetId="38" r:id="rId2"/>
    <sheet name="Estafetės" sheetId="41" r:id="rId3"/>
    <sheet name="Starto protokolas" sheetId="39" r:id="rId4"/>
  </sheets>
  <definedNames>
    <definedName name="_xlnm._FilterDatabase" localSheetId="3" hidden="1">'Starto protokolas'!$A$11:$F$25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38" l="1"/>
  <c r="K54" i="38"/>
  <c r="L54" i="38" s="1"/>
  <c r="M53" i="38"/>
  <c r="K53" i="38"/>
  <c r="L53" i="38" s="1"/>
  <c r="M52" i="38"/>
  <c r="K52" i="38"/>
  <c r="L52" i="38" s="1"/>
  <c r="M11" i="38"/>
  <c r="M12" i="38"/>
  <c r="M13" i="38"/>
  <c r="M14" i="38"/>
  <c r="K11" i="38"/>
  <c r="L11" i="38" s="1"/>
  <c r="K12" i="38"/>
  <c r="L12" i="38" s="1"/>
  <c r="G11" i="41"/>
  <c r="G12" i="41"/>
  <c r="G27" i="41"/>
  <c r="G28" i="41"/>
  <c r="G23" i="41"/>
  <c r="G24" i="41"/>
  <c r="G21" i="41"/>
  <c r="G22" i="41"/>
  <c r="G25" i="41"/>
  <c r="G26" i="41"/>
  <c r="G14" i="41"/>
  <c r="G13" i="41"/>
  <c r="G10" i="41"/>
  <c r="G9" i="41"/>
  <c r="G16" i="41"/>
  <c r="G15" i="41"/>
  <c r="M61" i="38"/>
  <c r="K61" i="38"/>
  <c r="L61" i="38" s="1"/>
  <c r="M60" i="38"/>
  <c r="K60" i="38"/>
  <c r="L60" i="38" s="1"/>
  <c r="M45" i="38"/>
  <c r="K45" i="38"/>
  <c r="L45" i="38" s="1"/>
  <c r="M46" i="38"/>
  <c r="K46" i="38"/>
  <c r="L46" i="38" s="1"/>
  <c r="M39" i="38"/>
  <c r="K39" i="38"/>
  <c r="L39" i="38" s="1"/>
  <c r="M38" i="38"/>
  <c r="K38" i="38"/>
  <c r="L38" i="38" s="1"/>
  <c r="M37" i="38"/>
  <c r="K37" i="38"/>
  <c r="L37" i="38" s="1"/>
  <c r="M29" i="38"/>
  <c r="K29" i="38"/>
  <c r="L29" i="38" s="1"/>
  <c r="K21" i="38"/>
  <c r="L21" i="38" s="1"/>
  <c r="K23" i="38"/>
  <c r="L23" i="38" s="1"/>
  <c r="K20" i="38"/>
  <c r="L20" i="38" s="1"/>
  <c r="K22" i="38"/>
  <c r="L22" i="38" s="1"/>
  <c r="M31" i="38"/>
  <c r="K31" i="38"/>
  <c r="L31" i="38" s="1"/>
  <c r="M30" i="38"/>
  <c r="K30" i="38"/>
  <c r="L30" i="38" s="1"/>
  <c r="L42" i="37"/>
  <c r="L43" i="37"/>
  <c r="L47" i="37"/>
  <c r="L44" i="37"/>
  <c r="J43" i="37"/>
  <c r="K43" i="37" s="1"/>
  <c r="J47" i="37"/>
  <c r="K47" i="37" s="1"/>
  <c r="J44" i="37"/>
  <c r="K44" i="37" s="1"/>
  <c r="L35" i="37"/>
  <c r="J35" i="37"/>
  <c r="K35" i="37" s="1"/>
  <c r="L36" i="37"/>
  <c r="J36" i="37"/>
  <c r="K36" i="37" s="1"/>
  <c r="L33" i="37"/>
  <c r="J33" i="37"/>
  <c r="K33" i="37" s="1"/>
  <c r="L34" i="37"/>
  <c r="J34" i="37"/>
  <c r="K34" i="37" s="1"/>
  <c r="L12" i="37"/>
  <c r="L10" i="37"/>
  <c r="L9" i="37"/>
  <c r="L11" i="37"/>
  <c r="M20" i="38"/>
  <c r="M23" i="38"/>
  <c r="M21" i="38"/>
  <c r="M22" i="38"/>
  <c r="K13" i="38"/>
  <c r="L13" i="38" s="1"/>
  <c r="K14" i="38"/>
  <c r="L14" i="38" s="1"/>
  <c r="J42" i="37"/>
  <c r="K42" i="37" s="1"/>
  <c r="L45" i="37"/>
  <c r="J45" i="37"/>
  <c r="K45" i="37" s="1"/>
  <c r="L46" i="37"/>
  <c r="J46" i="37"/>
  <c r="K46" i="37" s="1"/>
  <c r="L48" i="37"/>
  <c r="J48" i="37"/>
  <c r="K48" i="37" s="1"/>
  <c r="L21" i="37"/>
  <c r="J21" i="37"/>
  <c r="K21" i="37" s="1"/>
  <c r="L20" i="37"/>
  <c r="J20" i="37"/>
  <c r="K20" i="37" s="1"/>
  <c r="L18" i="37"/>
  <c r="J18" i="37"/>
  <c r="K18" i="37" s="1"/>
  <c r="L19" i="37"/>
  <c r="J19" i="37"/>
  <c r="K19" i="37" s="1"/>
  <c r="L22" i="37"/>
  <c r="J22" i="37"/>
  <c r="K22" i="37" s="1"/>
  <c r="J10" i="37"/>
  <c r="K10" i="37" s="1"/>
  <c r="J12" i="37"/>
  <c r="K12" i="37" s="1"/>
  <c r="J9" i="37"/>
  <c r="K9" i="37" s="1"/>
  <c r="J11" i="37"/>
  <c r="K11" i="37" s="1"/>
  <c r="N54" i="38" l="1"/>
  <c r="N52" i="38"/>
  <c r="N53" i="38"/>
  <c r="H9" i="41"/>
  <c r="H23" i="41"/>
  <c r="H13" i="41"/>
  <c r="H21" i="41"/>
  <c r="H27" i="41"/>
  <c r="H11" i="41"/>
  <c r="H15" i="41"/>
  <c r="H25" i="41"/>
  <c r="N12" i="38"/>
  <c r="N30" i="38"/>
  <c r="N38" i="38"/>
  <c r="N37" i="38"/>
  <c r="N13" i="38"/>
  <c r="N60" i="38"/>
  <c r="M33" i="37"/>
  <c r="M22" i="37"/>
  <c r="M21" i="37"/>
  <c r="N31" i="38"/>
  <c r="N46" i="38"/>
  <c r="N61" i="38"/>
  <c r="N39" i="38"/>
  <c r="N45" i="38"/>
  <c r="N29" i="38"/>
  <c r="N14" i="38"/>
  <c r="N20" i="38"/>
  <c r="N21" i="38"/>
  <c r="N23" i="38"/>
  <c r="N22" i="38"/>
  <c r="N11" i="38"/>
  <c r="M36" i="37"/>
  <c r="M44" i="37"/>
  <c r="M47" i="37"/>
  <c r="M43" i="37"/>
  <c r="M42" i="37"/>
  <c r="M34" i="37"/>
  <c r="M48" i="37"/>
  <c r="M46" i="37"/>
  <c r="M18" i="37"/>
  <c r="M45" i="37"/>
  <c r="M35" i="37"/>
  <c r="M20" i="37"/>
  <c r="M19" i="37"/>
  <c r="M10" i="37"/>
  <c r="M12" i="37"/>
  <c r="M9" i="37"/>
  <c r="M11" i="37"/>
</calcChain>
</file>

<file path=xl/sharedStrings.xml><?xml version="1.0" encoding="utf-8"?>
<sst xmlns="http://schemas.openxmlformats.org/spreadsheetml/2006/main" count="487" uniqueCount="119">
  <si>
    <t xml:space="preserve">Starto Nr. </t>
  </si>
  <si>
    <t>Vardas, pavardė</t>
  </si>
  <si>
    <t xml:space="preserve">Starto laikas </t>
  </si>
  <si>
    <t xml:space="preserve">Šaudymas </t>
  </si>
  <si>
    <t>gulint</t>
  </si>
  <si>
    <t xml:space="preserve">viso </t>
  </si>
  <si>
    <t xml:space="preserve">Baudos laikas </t>
  </si>
  <si>
    <t>Finišo laikas</t>
  </si>
  <si>
    <t>Trasos laikas</t>
  </si>
  <si>
    <t xml:space="preserve">Galutinis laikas </t>
  </si>
  <si>
    <t>Baudos laikas</t>
  </si>
  <si>
    <t>sek.</t>
  </si>
  <si>
    <t>stovint</t>
  </si>
  <si>
    <t>Gimimo metai</t>
  </si>
  <si>
    <t>Klubas/mokykla</t>
  </si>
  <si>
    <t xml:space="preserve">Nemenčinė </t>
  </si>
  <si>
    <t>Vieta</t>
  </si>
  <si>
    <t xml:space="preserve">Vieta </t>
  </si>
  <si>
    <t xml:space="preserve">Startas 11:00 val. </t>
  </si>
  <si>
    <t>Klubas                                 mokykla</t>
  </si>
  <si>
    <t>2026 M. VILNIAUS RAJONO BIATLONO PIRMENYBĖS</t>
  </si>
  <si>
    <t>SUTRUMPINTA INDIVIDUALI RUNGTIS</t>
  </si>
  <si>
    <t xml:space="preserve">Startas 11.00 val. </t>
  </si>
  <si>
    <t>Nemenčinė</t>
  </si>
  <si>
    <t>Startas 11.00 val.</t>
  </si>
  <si>
    <t>Miestas / klubas / mokykla</t>
  </si>
  <si>
    <t xml:space="preserve">Grupė M15 (2011-2012 gim. m. berniukai) 4 x 1,5 km  </t>
  </si>
  <si>
    <t>Grupės M13, W13, M15, W15</t>
  </si>
  <si>
    <t>Grupės M17, W17, M19, W19, M30, W30, M50, W50, M65, W65</t>
  </si>
  <si>
    <t>Grupė</t>
  </si>
  <si>
    <t>Daniel Semaško</t>
  </si>
  <si>
    <t>M15</t>
  </si>
  <si>
    <t>Vilniaus r. NSM</t>
  </si>
  <si>
    <t xml:space="preserve">Mariia Domannikova </t>
  </si>
  <si>
    <t>W17</t>
  </si>
  <si>
    <t xml:space="preserve">Monika Gurska </t>
  </si>
  <si>
    <t xml:space="preserve">Rafal Boban </t>
  </si>
  <si>
    <t>W15</t>
  </si>
  <si>
    <t xml:space="preserve">Emanuela Bernatovič </t>
  </si>
  <si>
    <t>W13</t>
  </si>
  <si>
    <t>Rainers Upenieks</t>
  </si>
  <si>
    <t>M19</t>
  </si>
  <si>
    <t>Active AP</t>
  </si>
  <si>
    <t>Andis Pusnakovs</t>
  </si>
  <si>
    <t>M30</t>
  </si>
  <si>
    <t xml:space="preserve">Ignas Bagdonas </t>
  </si>
  <si>
    <t xml:space="preserve">SA Šalna </t>
  </si>
  <si>
    <t xml:space="preserve">Pijus Kraujalis </t>
  </si>
  <si>
    <t>M13</t>
  </si>
  <si>
    <t>SA "Viksvojis"</t>
  </si>
  <si>
    <t xml:space="preserve">Mindaugas Lazauskas </t>
  </si>
  <si>
    <t>M17</t>
  </si>
  <si>
    <t xml:space="preserve">Medeina Cicėnaitė </t>
  </si>
  <si>
    <t xml:space="preserve">Dominyka Miklaševičiūtė </t>
  </si>
  <si>
    <t xml:space="preserve">Rokas Suslavičius </t>
  </si>
  <si>
    <t>Klubas LRT</t>
  </si>
  <si>
    <t>Kamilė Sodėnaitė</t>
  </si>
  <si>
    <t>W19</t>
  </si>
  <si>
    <t>Sofija Davidiuk</t>
  </si>
  <si>
    <t xml:space="preserve">Darija Černiavskaja </t>
  </si>
  <si>
    <t xml:space="preserve">Konstantin Tretjakov </t>
  </si>
  <si>
    <t xml:space="preserve">Kiril Mironov </t>
  </si>
  <si>
    <t xml:space="preserve">Karina Žuravskaja </t>
  </si>
  <si>
    <t xml:space="preserve">Kyra Mestauskaitė </t>
  </si>
  <si>
    <t xml:space="preserve">Andrej Voronov </t>
  </si>
  <si>
    <t xml:space="preserve">German Davidiuk </t>
  </si>
  <si>
    <t>Edvin Starikovič</t>
  </si>
  <si>
    <t>Ekaterina Litvinova</t>
  </si>
  <si>
    <t>Vilniaus r. SC</t>
  </si>
  <si>
    <t>Paulina Jasiukevič</t>
  </si>
  <si>
    <t>Patricija Kulešo</t>
  </si>
  <si>
    <t xml:space="preserve">Antoni Butkevič </t>
  </si>
  <si>
    <t xml:space="preserve">Radoslav Gužauskas </t>
  </si>
  <si>
    <t xml:space="preserve">Dominik Novickas </t>
  </si>
  <si>
    <t xml:space="preserve">Eliza Šidlauskaitė </t>
  </si>
  <si>
    <t>Visagino biatlono centras</t>
  </si>
  <si>
    <t>Andris Draudvila</t>
  </si>
  <si>
    <t>"Link Olimpo" Kaunas</t>
  </si>
  <si>
    <t xml:space="preserve">Prochor Ognerubov </t>
  </si>
  <si>
    <t xml:space="preserve">Kiril Badejšikov </t>
  </si>
  <si>
    <t>Ignalinos SPC</t>
  </si>
  <si>
    <t xml:space="preserve">Grupė W15 (2011-2012 gim. m. mergaitės) 4 x 1,0 km  </t>
  </si>
  <si>
    <t xml:space="preserve">Grupė W13 (2013 gim. m. ir jaun. mergaitės) 4 x 1,0 km  </t>
  </si>
  <si>
    <t xml:space="preserve">Grupė M13 (2013 gim. m. ir jaun. berniukai) 4 x 1,0 km  </t>
  </si>
  <si>
    <t>Grupė M17 (2009-2010 gim. m.  vaikinai) 5 x 2 km</t>
  </si>
  <si>
    <t xml:space="preserve">Grupė W17 (2009-2010 gim. m.  merginos) 5 x 1,5 km  </t>
  </si>
  <si>
    <t xml:space="preserve">Laimis Raudeliunas </t>
  </si>
  <si>
    <t>SK "Nempolis"</t>
  </si>
  <si>
    <t xml:space="preserve">Martynas Krulis </t>
  </si>
  <si>
    <t xml:space="preserve">Romuald Noreika </t>
  </si>
  <si>
    <t>M50</t>
  </si>
  <si>
    <t xml:space="preserve">Grupė W19 (2008-1997 gim. m.  merginos) 5 x 1,5 km  </t>
  </si>
  <si>
    <t xml:space="preserve">Grupė M19 (2008-1997 gim. m.  vaikinai) 5 x 2 km  </t>
  </si>
  <si>
    <t xml:space="preserve">Grupė M50 (1976-1960 gim. m.  vyrai) 5 x 1,5 km  </t>
  </si>
  <si>
    <t>Nika Kunčina</t>
  </si>
  <si>
    <t>Adas Jonas Daugirdas</t>
  </si>
  <si>
    <t>Maksim Kunčin</t>
  </si>
  <si>
    <t>Sostinės SC/ SK Instinktas</t>
  </si>
  <si>
    <t>Antoni Butkevič</t>
  </si>
  <si>
    <t>Sostinės SC/ SK "Instinktas"</t>
  </si>
  <si>
    <t xml:space="preserve">Startas 11.40 val. </t>
  </si>
  <si>
    <t xml:space="preserve">Maksim Kunčin </t>
  </si>
  <si>
    <t>Klubas                            mokykla</t>
  </si>
  <si>
    <t xml:space="preserve">Amelija Bernatovič </t>
  </si>
  <si>
    <t>Amelija Bernatovič</t>
  </si>
  <si>
    <t xml:space="preserve">ESTAFETĖS </t>
  </si>
  <si>
    <t xml:space="preserve">Finišo laikas </t>
  </si>
  <si>
    <t xml:space="preserve">Iš viso šaudymo klaidų </t>
  </si>
  <si>
    <t xml:space="preserve">Arūnas Daugirdas </t>
  </si>
  <si>
    <t>SK "Instinktas"</t>
  </si>
  <si>
    <t>Romuald Noreika</t>
  </si>
  <si>
    <t>b/k</t>
  </si>
  <si>
    <t xml:space="preserve">Sofija Davidiuk </t>
  </si>
  <si>
    <t xml:space="preserve">Kamilė Sodėnaitė </t>
  </si>
  <si>
    <t xml:space="preserve">Veteranai </t>
  </si>
  <si>
    <t xml:space="preserve">stovint </t>
  </si>
  <si>
    <t xml:space="preserve">Mix komandos </t>
  </si>
  <si>
    <t xml:space="preserve">Grupė M30 (1996-1985 gim. m.  vyrai) 5 x 1,5 km  </t>
  </si>
  <si>
    <t xml:space="preserve">Grupė M40 (1986-1977 gim. m.  vyrai) 5 x 1,5 km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</si>
</sst>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6C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14" fontId="1" fillId="0" borderId="7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5" fontId="9" fillId="0" borderId="0" xfId="0" applyNumberFormat="1" applyFont="1" applyAlignment="1">
      <alignment horizontal="center" vertical="center"/>
    </xf>
    <xf numFmtId="45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2" borderId="6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0" fillId="0" borderId="13" xfId="0" applyBorder="1"/>
    <xf numFmtId="45" fontId="8" fillId="0" borderId="1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4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/>
    </xf>
    <xf numFmtId="45" fontId="10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5" fontId="8" fillId="4" borderId="2" xfId="0" applyNumberFormat="1" applyFont="1" applyFill="1" applyBorder="1" applyAlignment="1">
      <alignment horizontal="center" vertical="center"/>
    </xf>
    <xf numFmtId="45" fontId="8" fillId="4" borderId="11" xfId="0" applyNumberFormat="1" applyFont="1" applyFill="1" applyBorder="1" applyAlignment="1">
      <alignment horizontal="center" vertical="center"/>
    </xf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/>
    </xf>
    <xf numFmtId="45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5" fontId="2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5" fontId="2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5" fontId="7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45" fontId="6" fillId="4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5" fontId="6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45" fontId="8" fillId="4" borderId="2" xfId="0" applyNumberFormat="1" applyFont="1" applyFill="1" applyBorder="1" applyAlignment="1">
      <alignment horizontal="center"/>
    </xf>
    <xf numFmtId="45" fontId="8" fillId="4" borderId="11" xfId="0" applyNumberFormat="1" applyFont="1" applyFill="1" applyBorder="1" applyAlignment="1">
      <alignment horizontal="center"/>
    </xf>
    <xf numFmtId="0" fontId="0" fillId="0" borderId="7" xfId="0" applyBorder="1"/>
    <xf numFmtId="0" fontId="10" fillId="4" borderId="19" xfId="0" applyFont="1" applyFill="1" applyBorder="1" applyAlignment="1">
      <alignment horizontal="left" vertical="center"/>
    </xf>
    <xf numFmtId="45" fontId="10" fillId="4" borderId="19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5" fontId="2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45" fontId="10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5" fontId="7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/>
    </xf>
    <xf numFmtId="0" fontId="8" fillId="0" borderId="1" xfId="0" applyFont="1" applyBorder="1"/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45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45" fontId="14" fillId="4" borderId="19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45" fontId="7" fillId="4" borderId="2" xfId="0" applyNumberFormat="1" applyFont="1" applyFill="1" applyBorder="1" applyAlignment="1">
      <alignment horizontal="center" vertical="center"/>
    </xf>
    <xf numFmtId="45" fontId="7" fillId="4" borderId="11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45" fontId="15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/>
    </xf>
    <xf numFmtId="45" fontId="14" fillId="4" borderId="2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/>
    </xf>
    <xf numFmtId="45" fontId="2" fillId="0" borderId="1" xfId="0" applyNumberFormat="1" applyFont="1" applyBorder="1" applyAlignment="1">
      <alignment horizontal="center" vertical="center"/>
    </xf>
    <xf numFmtId="45" fontId="9" fillId="4" borderId="1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left" vertical="center"/>
    </xf>
    <xf numFmtId="0" fontId="10" fillId="4" borderId="24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5" fontId="8" fillId="0" borderId="2" xfId="0" applyNumberFormat="1" applyFont="1" applyBorder="1" applyAlignment="1">
      <alignment horizontal="center" vertical="center"/>
    </xf>
    <xf numFmtId="45" fontId="10" fillId="4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4" xfId="0" applyFont="1" applyBorder="1" applyAlignment="1">
      <alignment horizontal="center"/>
    </xf>
    <xf numFmtId="0" fontId="8" fillId="0" borderId="2" xfId="0" applyFont="1" applyBorder="1"/>
    <xf numFmtId="0" fontId="6" fillId="0" borderId="1" xfId="0" applyFont="1" applyBorder="1" applyAlignment="1">
      <alignment horizontal="center" vertical="center"/>
    </xf>
    <xf numFmtId="45" fontId="14" fillId="0" borderId="1" xfId="0" applyNumberFormat="1" applyFont="1" applyBorder="1" applyAlignment="1">
      <alignment horizontal="center" vertical="center"/>
    </xf>
    <xf numFmtId="45" fontId="6" fillId="0" borderId="1" xfId="0" applyNumberFormat="1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45" fontId="6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5" fontId="14" fillId="4" borderId="0" xfId="0" applyNumberFormat="1" applyFont="1" applyFill="1" applyAlignment="1">
      <alignment horizontal="center" vertical="center"/>
    </xf>
    <xf numFmtId="45" fontId="8" fillId="4" borderId="1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45" fontId="8" fillId="0" borderId="0" xfId="0" applyNumberFormat="1" applyFont="1" applyAlignment="1">
      <alignment horizontal="center" vertical="center"/>
    </xf>
    <xf numFmtId="0" fontId="14" fillId="4" borderId="24" xfId="0" applyFont="1" applyFill="1" applyBorder="1" applyAlignment="1">
      <alignment horizontal="left" vertical="center"/>
    </xf>
    <xf numFmtId="0" fontId="14" fillId="4" borderId="2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5" fontId="8" fillId="0" borderId="25" xfId="0" applyNumberFormat="1" applyFont="1" applyBorder="1" applyAlignment="1">
      <alignment horizontal="center" vertical="center"/>
    </xf>
    <xf numFmtId="45" fontId="8" fillId="0" borderId="23" xfId="0" applyNumberFormat="1" applyFont="1" applyBorder="1" applyAlignment="1">
      <alignment horizontal="center" vertical="center"/>
    </xf>
    <xf numFmtId="45" fontId="8" fillId="0" borderId="22" xfId="0" applyNumberFormat="1" applyFont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45" fontId="8" fillId="4" borderId="22" xfId="0" applyNumberFormat="1" applyFont="1" applyFill="1" applyBorder="1" applyAlignment="1">
      <alignment horizontal="center" vertical="center"/>
    </xf>
    <xf numFmtId="45" fontId="8" fillId="4" borderId="2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6699"/>
      <color rgb="FFFFCCFF"/>
      <color rgb="FF99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V48"/>
  <sheetViews>
    <sheetView workbookViewId="0">
      <selection activeCell="A23" sqref="A23:XFD23"/>
    </sheetView>
  </sheetViews>
  <sheetFormatPr defaultRowHeight="12.75" x14ac:dyDescent="0.2"/>
  <cols>
    <col min="1" max="1" width="7.140625" customWidth="1"/>
    <col min="2" max="2" width="22.28515625" customWidth="1"/>
    <col min="3" max="3" width="8.7109375" customWidth="1"/>
    <col min="4" max="4" width="24.7109375" customWidth="1"/>
    <col min="5" max="5" width="8.28515625" customWidth="1"/>
    <col min="6" max="6" width="9.7109375" customWidth="1"/>
    <col min="7" max="7" width="6.7109375" customWidth="1"/>
    <col min="8" max="8" width="6.140625" customWidth="1"/>
    <col min="9" max="9" width="6.7109375" customWidth="1"/>
    <col min="10" max="10" width="8" customWidth="1"/>
    <col min="11" max="11" width="8.140625" customWidth="1"/>
    <col min="12" max="12" width="10.42578125" customWidth="1"/>
  </cols>
  <sheetData>
    <row r="1" spans="1:22" ht="18" customHeight="1" x14ac:dyDescent="0.2">
      <c r="A1" s="178" t="s">
        <v>20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22" ht="18" customHeight="1" x14ac:dyDescent="0.2">
      <c r="A2" s="178" t="s">
        <v>21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22" ht="15.75" x14ac:dyDescent="0.25">
      <c r="A3" s="179" t="s">
        <v>15</v>
      </c>
      <c r="B3" s="179"/>
      <c r="C3" s="5"/>
      <c r="D3" s="5"/>
      <c r="E3" s="3"/>
      <c r="F3" s="3"/>
      <c r="G3" s="3"/>
      <c r="H3" s="3"/>
      <c r="I3" s="3"/>
      <c r="J3" s="3"/>
      <c r="K3" s="6"/>
      <c r="L3" s="6"/>
      <c r="M3" s="6"/>
    </row>
    <row r="4" spans="1:22" ht="15.75" x14ac:dyDescent="0.25">
      <c r="A4" s="180">
        <v>46081</v>
      </c>
      <c r="B4" s="179"/>
      <c r="C4" s="8"/>
      <c r="D4" s="8"/>
      <c r="E4" s="4"/>
      <c r="F4" s="4"/>
      <c r="G4" s="4"/>
      <c r="H4" s="4"/>
      <c r="I4" s="4"/>
      <c r="J4" s="183" t="s">
        <v>22</v>
      </c>
      <c r="K4" s="183"/>
      <c r="L4" s="183"/>
      <c r="M4" s="6"/>
    </row>
    <row r="5" spans="1:22" ht="24" customHeight="1" thickBot="1" x14ac:dyDescent="0.25">
      <c r="C5" s="1"/>
      <c r="D5" s="1"/>
    </row>
    <row r="6" spans="1:22" ht="27" customHeight="1" thickBot="1" x14ac:dyDescent="0.3">
      <c r="A6" s="2"/>
      <c r="B6" s="184" t="s">
        <v>83</v>
      </c>
      <c r="C6" s="184"/>
      <c r="D6" s="184"/>
      <c r="E6" s="184"/>
      <c r="F6" s="7"/>
      <c r="G6" s="7"/>
      <c r="H6" s="7"/>
      <c r="I6" s="2"/>
      <c r="J6" s="9" t="s">
        <v>6</v>
      </c>
      <c r="K6" s="22">
        <v>30</v>
      </c>
      <c r="L6" s="19" t="s">
        <v>11</v>
      </c>
    </row>
    <row r="7" spans="1:22" ht="18" customHeight="1" thickBot="1" x14ac:dyDescent="0.25">
      <c r="A7" s="153" t="s">
        <v>0</v>
      </c>
      <c r="B7" s="153" t="s">
        <v>1</v>
      </c>
      <c r="C7" s="153" t="s">
        <v>13</v>
      </c>
      <c r="D7" s="153" t="s">
        <v>14</v>
      </c>
      <c r="E7" s="153" t="s">
        <v>2</v>
      </c>
      <c r="F7" s="153" t="s">
        <v>7</v>
      </c>
      <c r="G7" s="153" t="s">
        <v>3</v>
      </c>
      <c r="H7" s="153"/>
      <c r="I7" s="153"/>
      <c r="J7" s="153"/>
      <c r="K7" s="153" t="s">
        <v>6</v>
      </c>
      <c r="L7" s="153" t="s">
        <v>8</v>
      </c>
      <c r="M7" s="156" t="s">
        <v>9</v>
      </c>
      <c r="N7" s="157" t="s">
        <v>16</v>
      </c>
      <c r="O7" s="23"/>
    </row>
    <row r="8" spans="1:22" ht="18" customHeight="1" thickBot="1" x14ac:dyDescent="0.25">
      <c r="A8" s="153"/>
      <c r="B8" s="153"/>
      <c r="C8" s="153"/>
      <c r="D8" s="153"/>
      <c r="E8" s="153"/>
      <c r="F8" s="153"/>
      <c r="G8" s="20" t="s">
        <v>4</v>
      </c>
      <c r="H8" s="20" t="s">
        <v>4</v>
      </c>
      <c r="I8" s="20" t="s">
        <v>4</v>
      </c>
      <c r="J8" s="21" t="s">
        <v>5</v>
      </c>
      <c r="K8" s="153"/>
      <c r="L8" s="153"/>
      <c r="M8" s="156"/>
      <c r="N8" s="158"/>
      <c r="O8" s="23"/>
      <c r="Q8" s="17"/>
      <c r="R8" s="18"/>
      <c r="S8" s="17"/>
      <c r="T8" s="18"/>
      <c r="U8" s="14"/>
      <c r="V8" s="17"/>
    </row>
    <row r="9" spans="1:22" ht="18" customHeight="1" x14ac:dyDescent="0.25">
      <c r="A9" s="34">
        <v>226</v>
      </c>
      <c r="B9" s="35" t="s">
        <v>64</v>
      </c>
      <c r="C9" s="36">
        <v>2014</v>
      </c>
      <c r="D9" s="35" t="s">
        <v>75</v>
      </c>
      <c r="E9" s="37">
        <v>2.0833333333333333E-3</v>
      </c>
      <c r="F9" s="39">
        <v>1.380787037037037E-2</v>
      </c>
      <c r="G9" s="38">
        <v>2</v>
      </c>
      <c r="H9" s="38">
        <v>1</v>
      </c>
      <c r="I9" s="38">
        <v>2</v>
      </c>
      <c r="J9" s="38">
        <f>SUM(G9:I9)</f>
        <v>5</v>
      </c>
      <c r="K9" s="39">
        <f>J9*($K$6/(24*60*60))</f>
        <v>1.7361111111111112E-3</v>
      </c>
      <c r="L9" s="39">
        <f>F9-E9</f>
        <v>1.1724537037037037E-2</v>
      </c>
      <c r="M9" s="40">
        <f>K9+L9</f>
        <v>1.3460648148148149E-2</v>
      </c>
      <c r="N9" s="107">
        <v>1</v>
      </c>
      <c r="O9" s="41"/>
      <c r="P9" s="41"/>
      <c r="Q9" s="41"/>
      <c r="R9" s="41"/>
      <c r="S9" s="41"/>
      <c r="T9" s="41"/>
      <c r="U9" s="41"/>
      <c r="V9" s="41"/>
    </row>
    <row r="10" spans="1:22" s="41" customFormat="1" ht="18" customHeight="1" x14ac:dyDescent="0.25">
      <c r="A10" s="34">
        <v>228</v>
      </c>
      <c r="B10" s="35" t="s">
        <v>66</v>
      </c>
      <c r="C10" s="36">
        <v>2013</v>
      </c>
      <c r="D10" s="35" t="s">
        <v>75</v>
      </c>
      <c r="E10" s="37">
        <v>2.7777777777777801E-3</v>
      </c>
      <c r="F10" s="136">
        <v>1.5011574074074075E-2</v>
      </c>
      <c r="G10" s="34">
        <v>1</v>
      </c>
      <c r="H10" s="34">
        <v>2</v>
      </c>
      <c r="I10" s="34">
        <v>1</v>
      </c>
      <c r="J10" s="38">
        <f>SUM(G10:I10)</f>
        <v>4</v>
      </c>
      <c r="K10" s="39">
        <f>J10*($K$6/(24*60*60))</f>
        <v>1.3888888888888889E-3</v>
      </c>
      <c r="L10" s="39">
        <f>F10-E10</f>
        <v>1.2233796296296295E-2</v>
      </c>
      <c r="M10" s="40">
        <f>K10+L10</f>
        <v>1.3622685185185184E-2</v>
      </c>
      <c r="N10" s="34">
        <v>2</v>
      </c>
      <c r="Q10" s="42"/>
      <c r="R10" s="43"/>
      <c r="S10" s="44"/>
      <c r="T10" s="43"/>
      <c r="U10" s="45"/>
      <c r="V10" s="46"/>
    </row>
    <row r="11" spans="1:22" s="41" customFormat="1" ht="18" customHeight="1" x14ac:dyDescent="0.25">
      <c r="A11" s="34">
        <v>227</v>
      </c>
      <c r="B11" s="35" t="s">
        <v>47</v>
      </c>
      <c r="C11" s="36">
        <v>2013</v>
      </c>
      <c r="D11" s="35" t="s">
        <v>49</v>
      </c>
      <c r="E11" s="37">
        <v>2.4305555555555556E-3</v>
      </c>
      <c r="F11" s="24">
        <v>1.5578703703703704E-2</v>
      </c>
      <c r="G11" s="48">
        <v>1</v>
      </c>
      <c r="H11" s="48">
        <v>2</v>
      </c>
      <c r="I11" s="48">
        <v>1</v>
      </c>
      <c r="J11" s="61">
        <f>SUM(G11:I11)</f>
        <v>4</v>
      </c>
      <c r="K11" s="62">
        <f>J11*($K$6/(24*60*60))</f>
        <v>1.3888888888888889E-3</v>
      </c>
      <c r="L11" s="62">
        <f>F11-E11</f>
        <v>1.3148148148148148E-2</v>
      </c>
      <c r="M11" s="63">
        <f>K11+L11</f>
        <v>1.4537037037037038E-2</v>
      </c>
      <c r="N11" s="48">
        <v>3</v>
      </c>
      <c r="Q11" s="42"/>
      <c r="R11" s="43"/>
      <c r="S11" s="44"/>
      <c r="T11" s="43"/>
      <c r="U11" s="45"/>
      <c r="V11" s="46"/>
    </row>
    <row r="12" spans="1:22" s="41" customFormat="1" ht="18" customHeight="1" x14ac:dyDescent="0.25">
      <c r="A12" s="34">
        <v>229</v>
      </c>
      <c r="B12" s="35" t="s">
        <v>65</v>
      </c>
      <c r="C12" s="36">
        <v>2013</v>
      </c>
      <c r="D12" s="35" t="s">
        <v>75</v>
      </c>
      <c r="E12" s="37">
        <v>3.1250000000000002E-3</v>
      </c>
      <c r="F12" s="136">
        <v>1.6354166666666666E-2</v>
      </c>
      <c r="G12" s="34">
        <v>3</v>
      </c>
      <c r="H12" s="34">
        <v>1</v>
      </c>
      <c r="I12" s="34">
        <v>0</v>
      </c>
      <c r="J12" s="38">
        <f>SUM(G12:I12)</f>
        <v>4</v>
      </c>
      <c r="K12" s="39">
        <f>J12*($K$6/(24*60*60))</f>
        <v>1.3888888888888889E-3</v>
      </c>
      <c r="L12" s="62">
        <f>F12-E12</f>
        <v>1.3229166666666667E-2</v>
      </c>
      <c r="M12" s="40">
        <f>K12+L12</f>
        <v>1.4618055555555556E-2</v>
      </c>
      <c r="N12" s="34">
        <v>4</v>
      </c>
      <c r="Q12" s="42"/>
      <c r="R12" s="43"/>
      <c r="S12" s="44"/>
      <c r="T12" s="43"/>
      <c r="U12" s="45"/>
      <c r="V12" s="46"/>
    </row>
    <row r="13" spans="1:22" ht="15" customHeight="1" x14ac:dyDescent="0.25">
      <c r="A13" s="10"/>
      <c r="B13" s="27"/>
      <c r="C13" s="28"/>
      <c r="D13" s="27"/>
      <c r="E13" s="29"/>
      <c r="F13" s="30"/>
    </row>
    <row r="14" spans="1:22" ht="15" customHeight="1" thickBot="1" x14ac:dyDescent="0.3">
      <c r="A14" s="10"/>
      <c r="B14" s="27"/>
      <c r="C14" s="28"/>
      <c r="D14" s="27"/>
      <c r="E14" s="29"/>
      <c r="F14" s="30"/>
      <c r="J14" s="64"/>
      <c r="K14" s="64"/>
      <c r="L14" s="64"/>
    </row>
    <row r="15" spans="1:22" ht="27.75" customHeight="1" thickBot="1" x14ac:dyDescent="0.3">
      <c r="A15" s="2"/>
      <c r="B15" s="184" t="s">
        <v>82</v>
      </c>
      <c r="C15" s="184"/>
      <c r="D15" s="184"/>
      <c r="E15" s="184"/>
      <c r="F15" s="7"/>
      <c r="G15" s="7"/>
      <c r="H15" s="7"/>
      <c r="I15" s="2"/>
      <c r="J15" s="31" t="s">
        <v>6</v>
      </c>
      <c r="K15" s="32">
        <v>30</v>
      </c>
      <c r="L15" s="33" t="s">
        <v>11</v>
      </c>
    </row>
    <row r="16" spans="1:22" ht="18" customHeight="1" thickBot="1" x14ac:dyDescent="0.25">
      <c r="A16" s="153" t="s">
        <v>0</v>
      </c>
      <c r="B16" s="153" t="s">
        <v>1</v>
      </c>
      <c r="C16" s="153" t="s">
        <v>13</v>
      </c>
      <c r="D16" s="153" t="s">
        <v>14</v>
      </c>
      <c r="E16" s="153" t="s">
        <v>2</v>
      </c>
      <c r="F16" s="153" t="s">
        <v>7</v>
      </c>
      <c r="G16" s="153" t="s">
        <v>3</v>
      </c>
      <c r="H16" s="153"/>
      <c r="I16" s="153"/>
      <c r="J16" s="153"/>
      <c r="K16" s="153" t="s">
        <v>6</v>
      </c>
      <c r="L16" s="153" t="s">
        <v>8</v>
      </c>
      <c r="M16" s="153" t="s">
        <v>9</v>
      </c>
      <c r="N16" s="185" t="s">
        <v>17</v>
      </c>
    </row>
    <row r="17" spans="1:14" ht="18" customHeight="1" thickBot="1" x14ac:dyDescent="0.25">
      <c r="A17" s="153"/>
      <c r="B17" s="153"/>
      <c r="C17" s="153"/>
      <c r="D17" s="153"/>
      <c r="E17" s="153"/>
      <c r="F17" s="153"/>
      <c r="G17" s="20" t="s">
        <v>4</v>
      </c>
      <c r="H17" s="20" t="s">
        <v>4</v>
      </c>
      <c r="I17" s="20" t="s">
        <v>4</v>
      </c>
      <c r="J17" s="21" t="s">
        <v>5</v>
      </c>
      <c r="K17" s="153"/>
      <c r="L17" s="153"/>
      <c r="M17" s="154"/>
      <c r="N17" s="186"/>
    </row>
    <row r="18" spans="1:14" s="41" customFormat="1" ht="18" customHeight="1" x14ac:dyDescent="0.25">
      <c r="A18" s="49">
        <v>223</v>
      </c>
      <c r="B18" s="103" t="s">
        <v>67</v>
      </c>
      <c r="C18" s="104">
        <v>2013</v>
      </c>
      <c r="D18" s="103" t="s">
        <v>68</v>
      </c>
      <c r="E18" s="105">
        <v>1.0416666666666699E-3</v>
      </c>
      <c r="F18" s="106">
        <v>1.2326388888888888E-2</v>
      </c>
      <c r="G18" s="50">
        <v>2</v>
      </c>
      <c r="H18" s="50">
        <v>2</v>
      </c>
      <c r="I18" s="50">
        <v>2</v>
      </c>
      <c r="J18" s="50">
        <f>G18+H18+I18</f>
        <v>6</v>
      </c>
      <c r="K18" s="51">
        <f>J18*($K$15/(24*60*60))</f>
        <v>2.0833333333333333E-3</v>
      </c>
      <c r="L18" s="51">
        <f>F18-E18</f>
        <v>1.1284722222222219E-2</v>
      </c>
      <c r="M18" s="53">
        <f>K18+L18</f>
        <v>1.3368055555555551E-2</v>
      </c>
      <c r="N18" s="137">
        <v>1</v>
      </c>
    </row>
    <row r="19" spans="1:14" s="41" customFormat="1" ht="18" customHeight="1" x14ac:dyDescent="0.25">
      <c r="A19" s="49">
        <v>225</v>
      </c>
      <c r="B19" s="103" t="s">
        <v>53</v>
      </c>
      <c r="C19" s="104">
        <v>2013</v>
      </c>
      <c r="D19" s="103" t="s">
        <v>80</v>
      </c>
      <c r="E19" s="105">
        <v>1.7361111111111099E-3</v>
      </c>
      <c r="F19" s="106">
        <v>1.3344907407407408E-2</v>
      </c>
      <c r="G19" s="50">
        <v>1</v>
      </c>
      <c r="H19" s="50">
        <v>2</v>
      </c>
      <c r="I19" s="50">
        <v>3</v>
      </c>
      <c r="J19" s="50">
        <f>(G19+H19+I19)</f>
        <v>6</v>
      </c>
      <c r="K19" s="51">
        <f>J19*($K$15/(24*60*60))</f>
        <v>2.0833333333333333E-3</v>
      </c>
      <c r="L19" s="51">
        <f>(F19-E19)</f>
        <v>1.1608796296296298E-2</v>
      </c>
      <c r="M19" s="53">
        <f>(K19+L19)</f>
        <v>1.369212962962963E-2</v>
      </c>
      <c r="N19" s="34">
        <v>2</v>
      </c>
    </row>
    <row r="20" spans="1:14" s="41" customFormat="1" ht="18" customHeight="1" x14ac:dyDescent="0.25">
      <c r="A20" s="102">
        <v>224</v>
      </c>
      <c r="B20" s="103" t="s">
        <v>69</v>
      </c>
      <c r="C20" s="104">
        <v>2013</v>
      </c>
      <c r="D20" s="103" t="s">
        <v>32</v>
      </c>
      <c r="E20" s="106">
        <v>1.38888888888889E-3</v>
      </c>
      <c r="F20" s="105">
        <v>1.3715277777777778E-2</v>
      </c>
      <c r="G20" s="102">
        <v>1</v>
      </c>
      <c r="H20" s="102">
        <v>0</v>
      </c>
      <c r="I20" s="102">
        <v>3</v>
      </c>
      <c r="J20" s="50">
        <f>G20+H20+I20</f>
        <v>4</v>
      </c>
      <c r="K20" s="51">
        <f>J20*($K$15/(24*60*60))</f>
        <v>1.3888888888888889E-3</v>
      </c>
      <c r="L20" s="51">
        <f>F20-E20</f>
        <v>1.2326388888888887E-2</v>
      </c>
      <c r="M20" s="53">
        <f>K20+L20</f>
        <v>1.3715277777777776E-2</v>
      </c>
      <c r="N20" s="16">
        <v>3</v>
      </c>
    </row>
    <row r="21" spans="1:14" ht="18" customHeight="1" x14ac:dyDescent="0.25">
      <c r="A21" s="102">
        <v>221</v>
      </c>
      <c r="B21" s="103" t="s">
        <v>70</v>
      </c>
      <c r="C21" s="104">
        <v>2013</v>
      </c>
      <c r="D21" s="103" t="s">
        <v>32</v>
      </c>
      <c r="E21" s="105">
        <v>3.4722222222222224E-4</v>
      </c>
      <c r="F21" s="105">
        <v>1.3622685185185186E-2</v>
      </c>
      <c r="G21" s="102">
        <v>2</v>
      </c>
      <c r="H21" s="102">
        <v>0</v>
      </c>
      <c r="I21" s="102">
        <v>0</v>
      </c>
      <c r="J21" s="50">
        <f>G21+H21+I21</f>
        <v>2</v>
      </c>
      <c r="K21" s="51">
        <f>J21*($K$15/(24*60*60))</f>
        <v>6.9444444444444447E-4</v>
      </c>
      <c r="L21" s="51">
        <f>F21-E21</f>
        <v>1.3275462962962963E-2</v>
      </c>
      <c r="M21" s="53">
        <f>K21+L21</f>
        <v>1.3969907407407407E-2</v>
      </c>
      <c r="N21" s="16">
        <v>4</v>
      </c>
    </row>
    <row r="22" spans="1:14" ht="18" customHeight="1" x14ac:dyDescent="0.25">
      <c r="A22" s="49">
        <v>222</v>
      </c>
      <c r="B22" s="103" t="s">
        <v>38</v>
      </c>
      <c r="C22" s="104">
        <v>2014</v>
      </c>
      <c r="D22" s="103" t="s">
        <v>32</v>
      </c>
      <c r="E22" s="106">
        <v>6.9444444444444447E-4</v>
      </c>
      <c r="F22" s="106">
        <v>1.6111111111111111E-2</v>
      </c>
      <c r="G22" s="49">
        <v>0</v>
      </c>
      <c r="H22" s="49">
        <v>1</v>
      </c>
      <c r="I22" s="49">
        <v>4</v>
      </c>
      <c r="J22" s="50">
        <f>G22+H22+I22</f>
        <v>5</v>
      </c>
      <c r="K22" s="51">
        <f>J22*($K$15/(24*60*60))</f>
        <v>1.7361111111111112E-3</v>
      </c>
      <c r="L22" s="51">
        <f>F22-E22</f>
        <v>1.5416666666666667E-2</v>
      </c>
      <c r="M22" s="53">
        <f>K22+L22</f>
        <v>1.7152777777777777E-2</v>
      </c>
      <c r="N22" s="34">
        <v>5</v>
      </c>
    </row>
    <row r="23" spans="1:14" ht="18" customHeight="1" x14ac:dyDescent="0.25">
      <c r="A23" s="42"/>
      <c r="B23" s="43"/>
      <c r="C23" s="44"/>
      <c r="D23" s="43"/>
      <c r="E23" s="45"/>
      <c r="F23" s="45"/>
      <c r="G23" s="42"/>
      <c r="H23" s="42"/>
      <c r="I23" s="42"/>
      <c r="J23" s="42"/>
      <c r="K23" s="69"/>
      <c r="L23" s="69"/>
      <c r="M23" s="69"/>
      <c r="N23" s="140"/>
    </row>
    <row r="24" spans="1:14" ht="18" customHeight="1" x14ac:dyDescent="0.25">
      <c r="A24" s="42"/>
      <c r="B24" s="43"/>
      <c r="C24" s="44"/>
      <c r="D24" s="43"/>
      <c r="E24" s="45"/>
      <c r="F24" s="45"/>
      <c r="G24" s="42"/>
      <c r="H24" s="42"/>
      <c r="I24" s="42"/>
      <c r="J24" s="42"/>
      <c r="K24" s="69"/>
      <c r="L24" s="69"/>
      <c r="M24" s="69"/>
      <c r="N24" s="140"/>
    </row>
    <row r="25" spans="1:14" ht="18" customHeight="1" x14ac:dyDescent="0.25">
      <c r="A25" s="42"/>
      <c r="B25" s="43"/>
      <c r="C25" s="44"/>
      <c r="D25" s="43"/>
      <c r="E25" s="45"/>
      <c r="F25" s="45"/>
      <c r="G25" s="42"/>
      <c r="H25" s="42"/>
      <c r="I25" s="42"/>
      <c r="J25" s="42"/>
      <c r="K25" s="69"/>
      <c r="L25" s="69"/>
      <c r="M25" s="69"/>
      <c r="N25" s="140"/>
    </row>
    <row r="26" spans="1:14" ht="18" customHeight="1" x14ac:dyDescent="0.25">
      <c r="A26" s="42"/>
      <c r="B26" s="43"/>
      <c r="C26" s="44"/>
      <c r="D26" s="43"/>
      <c r="E26" s="45"/>
      <c r="F26" s="45"/>
      <c r="G26" s="42"/>
      <c r="H26" s="42"/>
      <c r="I26" s="42"/>
      <c r="J26" s="42"/>
      <c r="K26" s="69"/>
      <c r="L26" s="69"/>
      <c r="M26" s="69"/>
      <c r="N26" s="140"/>
    </row>
    <row r="27" spans="1:14" ht="18" customHeight="1" x14ac:dyDescent="0.25">
      <c r="A27" s="42"/>
      <c r="B27" s="43"/>
      <c r="C27" s="44"/>
      <c r="D27" s="43"/>
      <c r="E27" s="45"/>
      <c r="F27" s="45"/>
      <c r="G27" s="42"/>
      <c r="H27" s="42"/>
      <c r="I27" s="42"/>
      <c r="J27" s="42"/>
      <c r="K27" s="69"/>
      <c r="L27" s="69"/>
      <c r="M27" s="69"/>
      <c r="N27" s="140"/>
    </row>
    <row r="28" spans="1:14" ht="18" customHeight="1" x14ac:dyDescent="0.25">
      <c r="A28" s="42"/>
      <c r="B28" s="43"/>
      <c r="C28" s="44"/>
      <c r="D28" s="43"/>
      <c r="E28" s="45"/>
      <c r="F28" s="45"/>
      <c r="G28" s="42"/>
      <c r="H28" s="42"/>
      <c r="I28" s="42"/>
      <c r="J28" s="42"/>
      <c r="K28" s="69"/>
      <c r="L28" s="69"/>
      <c r="M28" s="69"/>
      <c r="N28" s="140"/>
    </row>
    <row r="29" spans="1:14" ht="18" customHeight="1" thickBot="1" x14ac:dyDescent="0.25">
      <c r="J29" s="42"/>
      <c r="K29" s="69"/>
      <c r="L29" s="69"/>
      <c r="M29" s="69"/>
    </row>
    <row r="30" spans="1:14" ht="29.25" customHeight="1" thickBot="1" x14ac:dyDescent="0.3">
      <c r="A30" s="2"/>
      <c r="B30" s="182" t="s">
        <v>81</v>
      </c>
      <c r="C30" s="182"/>
      <c r="D30" s="182"/>
      <c r="E30" s="182"/>
      <c r="F30" s="7"/>
      <c r="G30" s="7"/>
      <c r="H30" s="7"/>
      <c r="I30" s="2"/>
      <c r="J30" s="9" t="s">
        <v>6</v>
      </c>
      <c r="K30" s="22">
        <v>30</v>
      </c>
      <c r="L30" s="19" t="s">
        <v>11</v>
      </c>
    </row>
    <row r="31" spans="1:14" ht="18" customHeight="1" thickBot="1" x14ac:dyDescent="0.25">
      <c r="A31" s="153" t="s">
        <v>0</v>
      </c>
      <c r="B31" s="153" t="s">
        <v>1</v>
      </c>
      <c r="C31" s="153" t="s">
        <v>13</v>
      </c>
      <c r="D31" s="153" t="s">
        <v>14</v>
      </c>
      <c r="E31" s="153" t="s">
        <v>2</v>
      </c>
      <c r="F31" s="153" t="s">
        <v>7</v>
      </c>
      <c r="G31" s="153" t="s">
        <v>3</v>
      </c>
      <c r="H31" s="153"/>
      <c r="I31" s="153"/>
      <c r="J31" s="153"/>
      <c r="K31" s="153" t="s">
        <v>6</v>
      </c>
      <c r="L31" s="153" t="s">
        <v>8</v>
      </c>
      <c r="M31" s="156" t="s">
        <v>9</v>
      </c>
      <c r="N31" s="157" t="s">
        <v>16</v>
      </c>
    </row>
    <row r="32" spans="1:14" ht="18" customHeight="1" thickBot="1" x14ac:dyDescent="0.25">
      <c r="A32" s="153"/>
      <c r="B32" s="153"/>
      <c r="C32" s="153"/>
      <c r="D32" s="153"/>
      <c r="E32" s="153"/>
      <c r="F32" s="153"/>
      <c r="G32" s="20" t="s">
        <v>4</v>
      </c>
      <c r="H32" s="20" t="s">
        <v>4</v>
      </c>
      <c r="I32" s="20" t="s">
        <v>4</v>
      </c>
      <c r="J32" s="21" t="s">
        <v>5</v>
      </c>
      <c r="K32" s="153"/>
      <c r="L32" s="153"/>
      <c r="M32" s="156"/>
      <c r="N32" s="158"/>
    </row>
    <row r="33" spans="1:14" ht="18" customHeight="1" x14ac:dyDescent="0.25">
      <c r="A33" s="34">
        <v>232</v>
      </c>
      <c r="B33" s="35" t="s">
        <v>52</v>
      </c>
      <c r="C33" s="36">
        <v>2012</v>
      </c>
      <c r="D33" s="35" t="s">
        <v>80</v>
      </c>
      <c r="E33" s="37">
        <v>4.1666666666666701E-3</v>
      </c>
      <c r="F33" s="37">
        <v>1.6562500000000001E-2</v>
      </c>
      <c r="G33" s="38">
        <v>0</v>
      </c>
      <c r="H33" s="38">
        <v>1</v>
      </c>
      <c r="I33" s="38">
        <v>1</v>
      </c>
      <c r="J33" s="38">
        <f>SUM(G33:I33)</f>
        <v>2</v>
      </c>
      <c r="K33" s="39">
        <f>J33*($K$39/(24*60*60))</f>
        <v>6.9444444444444447E-4</v>
      </c>
      <c r="L33" s="39">
        <f>F33-E33</f>
        <v>1.2395833333333332E-2</v>
      </c>
      <c r="M33" s="40">
        <f>K33+L33</f>
        <v>1.3090277777777775E-2</v>
      </c>
      <c r="N33" s="107">
        <v>1</v>
      </c>
    </row>
    <row r="34" spans="1:14" ht="18" customHeight="1" x14ac:dyDescent="0.25">
      <c r="A34" s="34">
        <v>231</v>
      </c>
      <c r="B34" s="35" t="s">
        <v>35</v>
      </c>
      <c r="C34" s="36">
        <v>2011</v>
      </c>
      <c r="D34" s="35" t="s">
        <v>32</v>
      </c>
      <c r="E34" s="37">
        <v>3.8194444444444443E-3</v>
      </c>
      <c r="F34" s="37">
        <v>1.6250000000000001E-2</v>
      </c>
      <c r="G34" s="48">
        <v>2</v>
      </c>
      <c r="H34" s="48">
        <v>0</v>
      </c>
      <c r="I34" s="48">
        <v>5</v>
      </c>
      <c r="J34" s="61">
        <f>SUM(G34:I34)</f>
        <v>7</v>
      </c>
      <c r="K34" s="62">
        <f>J34*($K$39/(24*60*60))</f>
        <v>2.4305555555555556E-3</v>
      </c>
      <c r="L34" s="62">
        <f>F34-E34</f>
        <v>1.2430555555555556E-2</v>
      </c>
      <c r="M34" s="63">
        <f>K34+L34</f>
        <v>1.4861111111111111E-2</v>
      </c>
      <c r="N34" s="48">
        <v>2</v>
      </c>
    </row>
    <row r="35" spans="1:14" ht="18" customHeight="1" x14ac:dyDescent="0.25">
      <c r="A35" s="34">
        <v>233</v>
      </c>
      <c r="B35" s="35" t="s">
        <v>63</v>
      </c>
      <c r="C35" s="36">
        <v>2012</v>
      </c>
      <c r="D35" s="35" t="s">
        <v>75</v>
      </c>
      <c r="E35" s="37">
        <v>4.5138888888888902E-3</v>
      </c>
      <c r="F35" s="37">
        <v>1.9606481481481482E-2</v>
      </c>
      <c r="G35" s="34">
        <v>3</v>
      </c>
      <c r="H35" s="34">
        <v>2</v>
      </c>
      <c r="I35" s="34">
        <v>1</v>
      </c>
      <c r="J35" s="38">
        <f>SUM(G35:I35)</f>
        <v>6</v>
      </c>
      <c r="K35" s="62">
        <f>J35*($K$39/(24*60*60))</f>
        <v>2.0833333333333333E-3</v>
      </c>
      <c r="L35" s="39">
        <f>F35-E35</f>
        <v>1.5092592592592591E-2</v>
      </c>
      <c r="M35" s="40">
        <f>K35+L35</f>
        <v>1.7175925925925924E-2</v>
      </c>
      <c r="N35" s="34">
        <v>3</v>
      </c>
    </row>
    <row r="36" spans="1:14" ht="18" customHeight="1" x14ac:dyDescent="0.25">
      <c r="A36" s="34">
        <v>230</v>
      </c>
      <c r="B36" s="35" t="s">
        <v>62</v>
      </c>
      <c r="C36" s="36">
        <v>2012</v>
      </c>
      <c r="D36" s="35" t="s">
        <v>75</v>
      </c>
      <c r="E36" s="37">
        <v>3.472222222222222E-3</v>
      </c>
      <c r="F36" s="37">
        <v>1.9421296296296298E-2</v>
      </c>
      <c r="G36" s="34">
        <v>5</v>
      </c>
      <c r="H36" s="34">
        <v>4</v>
      </c>
      <c r="I36" s="34">
        <v>4</v>
      </c>
      <c r="J36" s="38">
        <f>SUM(G36:I36)</f>
        <v>13</v>
      </c>
      <c r="K36" s="39">
        <f>J36*($K$39/(24*60*60))</f>
        <v>4.5138888888888893E-3</v>
      </c>
      <c r="L36" s="39">
        <f>F36-E36</f>
        <v>1.5949074074074074E-2</v>
      </c>
      <c r="M36" s="40">
        <f>K36+L36</f>
        <v>2.0462962962962964E-2</v>
      </c>
      <c r="N36" s="34">
        <v>4</v>
      </c>
    </row>
    <row r="37" spans="1:14" ht="18" customHeight="1" x14ac:dyDescent="0.2">
      <c r="J37" s="42"/>
      <c r="K37" s="69"/>
      <c r="L37" s="69"/>
      <c r="M37" s="69"/>
    </row>
    <row r="38" spans="1:14" ht="13.5" thickBot="1" x14ac:dyDescent="0.25"/>
    <row r="39" spans="1:14" ht="28.5" customHeight="1" thickBot="1" x14ac:dyDescent="0.3">
      <c r="A39" s="2"/>
      <c r="B39" s="182" t="s">
        <v>26</v>
      </c>
      <c r="C39" s="182"/>
      <c r="D39" s="182"/>
      <c r="E39" s="182"/>
      <c r="F39" s="7"/>
      <c r="G39" s="7"/>
      <c r="H39" s="7"/>
      <c r="I39" s="2"/>
      <c r="J39" s="9" t="s">
        <v>6</v>
      </c>
      <c r="K39" s="22">
        <v>30</v>
      </c>
      <c r="L39" s="19" t="s">
        <v>11</v>
      </c>
    </row>
    <row r="40" spans="1:14" ht="15" thickBot="1" x14ac:dyDescent="0.25">
      <c r="A40" s="153" t="s">
        <v>0</v>
      </c>
      <c r="B40" s="153" t="s">
        <v>1</v>
      </c>
      <c r="C40" s="153" t="s">
        <v>13</v>
      </c>
      <c r="D40" s="153" t="s">
        <v>14</v>
      </c>
      <c r="E40" s="153" t="s">
        <v>2</v>
      </c>
      <c r="F40" s="153" t="s">
        <v>7</v>
      </c>
      <c r="G40" s="153" t="s">
        <v>3</v>
      </c>
      <c r="H40" s="153"/>
      <c r="I40" s="153"/>
      <c r="J40" s="153"/>
      <c r="K40" s="153" t="s">
        <v>6</v>
      </c>
      <c r="L40" s="153" t="s">
        <v>8</v>
      </c>
      <c r="M40" s="156" t="s">
        <v>9</v>
      </c>
      <c r="N40" s="157" t="s">
        <v>16</v>
      </c>
    </row>
    <row r="41" spans="1:14" ht="15" thickBot="1" x14ac:dyDescent="0.25">
      <c r="A41" s="153"/>
      <c r="B41" s="153"/>
      <c r="C41" s="153"/>
      <c r="D41" s="153"/>
      <c r="E41" s="153"/>
      <c r="F41" s="153"/>
      <c r="G41" s="20" t="s">
        <v>4</v>
      </c>
      <c r="H41" s="20" t="s">
        <v>4</v>
      </c>
      <c r="I41" s="20" t="s">
        <v>4</v>
      </c>
      <c r="J41" s="21" t="s">
        <v>5</v>
      </c>
      <c r="K41" s="153"/>
      <c r="L41" s="153"/>
      <c r="M41" s="156"/>
      <c r="N41" s="158"/>
    </row>
    <row r="42" spans="1:14" ht="18" customHeight="1" x14ac:dyDescent="0.25">
      <c r="A42" s="34">
        <v>239</v>
      </c>
      <c r="B42" s="35" t="s">
        <v>76</v>
      </c>
      <c r="C42" s="36">
        <v>2011</v>
      </c>
      <c r="D42" s="35" t="s">
        <v>77</v>
      </c>
      <c r="E42" s="37">
        <v>6.5972222222222196E-3</v>
      </c>
      <c r="F42" s="37">
        <v>0.02</v>
      </c>
      <c r="G42" s="38">
        <v>2</v>
      </c>
      <c r="H42" s="38">
        <v>2</v>
      </c>
      <c r="I42" s="38">
        <v>2</v>
      </c>
      <c r="J42" s="38">
        <f t="shared" ref="J42:J48" si="0">SUM(G42:I42)</f>
        <v>6</v>
      </c>
      <c r="K42" s="62">
        <f t="shared" ref="K42:K48" si="1">J42*($K$39/(24*60*60))</f>
        <v>2.0833333333333333E-3</v>
      </c>
      <c r="L42" s="62">
        <f t="shared" ref="L42:L48" si="2">F42-E42</f>
        <v>1.3402777777777781E-2</v>
      </c>
      <c r="M42" s="63">
        <f t="shared" ref="M42:M48" si="3">K42+L42</f>
        <v>1.5486111111111114E-2</v>
      </c>
      <c r="N42" s="138">
        <v>1</v>
      </c>
    </row>
    <row r="43" spans="1:14" ht="18" customHeight="1" x14ac:dyDescent="0.25">
      <c r="A43" s="34">
        <v>240</v>
      </c>
      <c r="B43" s="35" t="s">
        <v>78</v>
      </c>
      <c r="C43" s="36">
        <v>2012</v>
      </c>
      <c r="D43" s="35" t="s">
        <v>75</v>
      </c>
      <c r="E43" s="24">
        <v>6.9444444444444397E-3</v>
      </c>
      <c r="F43" s="37">
        <v>2.0706018518518519E-2</v>
      </c>
      <c r="G43" s="34">
        <v>0</v>
      </c>
      <c r="H43" s="34">
        <v>3</v>
      </c>
      <c r="I43" s="34">
        <v>2</v>
      </c>
      <c r="J43" s="61">
        <f t="shared" si="0"/>
        <v>5</v>
      </c>
      <c r="K43" s="39">
        <f t="shared" si="1"/>
        <v>1.7361111111111112E-3</v>
      </c>
      <c r="L43" s="39">
        <f t="shared" si="2"/>
        <v>1.3761574074074079E-2</v>
      </c>
      <c r="M43" s="40">
        <f t="shared" si="3"/>
        <v>1.5497685185185191E-2</v>
      </c>
      <c r="N43" s="49">
        <v>2</v>
      </c>
    </row>
    <row r="44" spans="1:14" ht="18" customHeight="1" x14ac:dyDescent="0.25">
      <c r="A44" s="16">
        <v>234</v>
      </c>
      <c r="B44" s="79" t="s">
        <v>96</v>
      </c>
      <c r="C44" s="16">
        <v>2013</v>
      </c>
      <c r="D44" s="79" t="s">
        <v>97</v>
      </c>
      <c r="E44" s="24">
        <v>4.8611111111111112E-3</v>
      </c>
      <c r="F44" s="24">
        <v>1.9930555555555556E-2</v>
      </c>
      <c r="G44" s="16">
        <v>1</v>
      </c>
      <c r="H44" s="16">
        <v>3</v>
      </c>
      <c r="I44" s="16">
        <v>0</v>
      </c>
      <c r="J44" s="38">
        <f t="shared" si="0"/>
        <v>4</v>
      </c>
      <c r="K44" s="62">
        <f t="shared" si="1"/>
        <v>1.3888888888888889E-3</v>
      </c>
      <c r="L44" s="62">
        <f t="shared" si="2"/>
        <v>1.5069444444444444E-2</v>
      </c>
      <c r="M44" s="63">
        <f t="shared" si="3"/>
        <v>1.6458333333333332E-2</v>
      </c>
      <c r="N44" s="139">
        <v>3</v>
      </c>
    </row>
    <row r="45" spans="1:14" ht="18" customHeight="1" x14ac:dyDescent="0.2">
      <c r="A45" s="34">
        <v>236</v>
      </c>
      <c r="B45" s="35" t="s">
        <v>61</v>
      </c>
      <c r="C45" s="47">
        <v>2011</v>
      </c>
      <c r="D45" s="35" t="s">
        <v>75</v>
      </c>
      <c r="E45" s="24">
        <v>5.5555555555555497E-3</v>
      </c>
      <c r="F45" s="37">
        <v>2.0509259259259258E-2</v>
      </c>
      <c r="G45" s="34">
        <v>0</v>
      </c>
      <c r="H45" s="34">
        <v>3</v>
      </c>
      <c r="I45" s="34">
        <v>2</v>
      </c>
      <c r="J45" s="38">
        <f t="shared" si="0"/>
        <v>5</v>
      </c>
      <c r="K45" s="39">
        <f t="shared" si="1"/>
        <v>1.7361111111111112E-3</v>
      </c>
      <c r="L45" s="39">
        <f t="shared" si="2"/>
        <v>1.4953703703703709E-2</v>
      </c>
      <c r="M45" s="40">
        <f t="shared" si="3"/>
        <v>1.6689814814814821E-2</v>
      </c>
      <c r="N45" s="49">
        <v>4</v>
      </c>
    </row>
    <row r="46" spans="1:14" ht="18" customHeight="1" x14ac:dyDescent="0.25">
      <c r="A46" s="34">
        <v>235</v>
      </c>
      <c r="B46" s="35" t="s">
        <v>36</v>
      </c>
      <c r="C46" s="36">
        <v>2012</v>
      </c>
      <c r="D46" s="35" t="s">
        <v>32</v>
      </c>
      <c r="E46" s="37">
        <v>5.208333333333333E-3</v>
      </c>
      <c r="F46" s="37">
        <v>2.0462962962962964E-2</v>
      </c>
      <c r="G46" s="34">
        <v>0</v>
      </c>
      <c r="H46" s="34">
        <v>2</v>
      </c>
      <c r="I46" s="34">
        <v>4</v>
      </c>
      <c r="J46" s="38">
        <f t="shared" si="0"/>
        <v>6</v>
      </c>
      <c r="K46" s="39">
        <f t="shared" si="1"/>
        <v>2.0833333333333333E-3</v>
      </c>
      <c r="L46" s="39">
        <f t="shared" si="2"/>
        <v>1.5254629629629632E-2</v>
      </c>
      <c r="M46" s="40">
        <f t="shared" si="3"/>
        <v>1.7337962962962965E-2</v>
      </c>
      <c r="N46" s="49">
        <v>5</v>
      </c>
    </row>
    <row r="47" spans="1:14" ht="18" customHeight="1" x14ac:dyDescent="0.25">
      <c r="A47" s="16">
        <v>237</v>
      </c>
      <c r="B47" s="35" t="s">
        <v>79</v>
      </c>
      <c r="C47" s="36">
        <v>2011</v>
      </c>
      <c r="D47" s="35" t="s">
        <v>75</v>
      </c>
      <c r="E47" s="37">
        <v>5.9027777777777802E-3</v>
      </c>
      <c r="F47" s="15">
        <v>2.1493055555555557E-2</v>
      </c>
      <c r="G47" s="16">
        <v>1</v>
      </c>
      <c r="H47" s="16">
        <v>4</v>
      </c>
      <c r="I47" s="16">
        <v>4</v>
      </c>
      <c r="J47" s="38">
        <f t="shared" si="0"/>
        <v>9</v>
      </c>
      <c r="K47" s="39">
        <f t="shared" si="1"/>
        <v>3.1250000000000002E-3</v>
      </c>
      <c r="L47" s="39">
        <f t="shared" si="2"/>
        <v>1.5590277777777776E-2</v>
      </c>
      <c r="M47" s="40">
        <f t="shared" si="3"/>
        <v>1.8715277777777775E-2</v>
      </c>
      <c r="N47" s="102">
        <v>6</v>
      </c>
    </row>
    <row r="48" spans="1:14" ht="18" customHeight="1" x14ac:dyDescent="0.25">
      <c r="A48" s="34">
        <v>238</v>
      </c>
      <c r="B48" s="35" t="s">
        <v>30</v>
      </c>
      <c r="C48" s="36">
        <v>2011</v>
      </c>
      <c r="D48" s="35" t="s">
        <v>32</v>
      </c>
      <c r="E48" s="24">
        <v>6.2500000000000003E-3</v>
      </c>
      <c r="F48" s="37">
        <v>2.1400462962962961E-2</v>
      </c>
      <c r="G48" s="34">
        <v>5</v>
      </c>
      <c r="H48" s="34">
        <v>3</v>
      </c>
      <c r="I48" s="34">
        <v>5</v>
      </c>
      <c r="J48" s="61">
        <f t="shared" si="0"/>
        <v>13</v>
      </c>
      <c r="K48" s="62">
        <f t="shared" si="1"/>
        <v>4.5138888888888893E-3</v>
      </c>
      <c r="L48" s="62">
        <f t="shared" si="2"/>
        <v>1.5150462962962961E-2</v>
      </c>
      <c r="M48" s="63">
        <f t="shared" si="3"/>
        <v>1.966435185185185E-2</v>
      </c>
      <c r="N48" s="49">
        <v>7</v>
      </c>
    </row>
  </sheetData>
  <sortState xmlns:xlrd2="http://schemas.microsoft.com/office/spreadsheetml/2017/richdata2" ref="A42:N48">
    <sortCondition ref="M42:M48"/>
  </sortState>
  <mergeCells count="53">
    <mergeCell ref="N40:N41"/>
    <mergeCell ref="F40:F41"/>
    <mergeCell ref="G40:J40"/>
    <mergeCell ref="K40:K41"/>
    <mergeCell ref="L40:L41"/>
    <mergeCell ref="M40:M41"/>
    <mergeCell ref="B39:E39"/>
    <mergeCell ref="A40:A41"/>
    <mergeCell ref="B40:B41"/>
    <mergeCell ref="C40:C41"/>
    <mergeCell ref="D40:D41"/>
    <mergeCell ref="E40:E41"/>
    <mergeCell ref="A1:N1"/>
    <mergeCell ref="A16:A17"/>
    <mergeCell ref="B16:B17"/>
    <mergeCell ref="C16:C17"/>
    <mergeCell ref="D16:D17"/>
    <mergeCell ref="K7:K8"/>
    <mergeCell ref="G16:J16"/>
    <mergeCell ref="K16:K17"/>
    <mergeCell ref="B15:E15"/>
    <mergeCell ref="E7:E8"/>
    <mergeCell ref="F7:F8"/>
    <mergeCell ref="G7:J7"/>
    <mergeCell ref="A7:A8"/>
    <mergeCell ref="B7:B8"/>
    <mergeCell ref="C7:C8"/>
    <mergeCell ref="D7:D8"/>
    <mergeCell ref="N31:N32"/>
    <mergeCell ref="A3:B3"/>
    <mergeCell ref="A4:B4"/>
    <mergeCell ref="J4:L4"/>
    <mergeCell ref="A2:N2"/>
    <mergeCell ref="E16:E17"/>
    <mergeCell ref="B6:E6"/>
    <mergeCell ref="L16:L17"/>
    <mergeCell ref="M16:M17"/>
    <mergeCell ref="N7:N8"/>
    <mergeCell ref="N16:N17"/>
    <mergeCell ref="L7:L8"/>
    <mergeCell ref="M7:M8"/>
    <mergeCell ref="F16:F17"/>
    <mergeCell ref="F31:F32"/>
    <mergeCell ref="G31:J31"/>
    <mergeCell ref="K31:K32"/>
    <mergeCell ref="L31:L32"/>
    <mergeCell ref="M31:M32"/>
    <mergeCell ref="B30:E30"/>
    <mergeCell ref="A31:A32"/>
    <mergeCell ref="B31:B32"/>
    <mergeCell ref="C31:C32"/>
    <mergeCell ref="D31:D32"/>
    <mergeCell ref="E31:E32"/>
  </mergeCells>
  <printOptions horizontalCentered="1"/>
  <pageMargins left="0.11811023622047245" right="0.11811023622047245" top="0.9448818897637796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</sheetPr>
  <dimension ref="A1:P61"/>
  <sheetViews>
    <sheetView topLeftCell="A4" zoomScale="110" zoomScaleNormal="110" workbookViewId="0">
      <selection activeCell="S57" sqref="S57"/>
    </sheetView>
  </sheetViews>
  <sheetFormatPr defaultRowHeight="12.75" x14ac:dyDescent="0.2"/>
  <cols>
    <col min="1" max="1" width="7.140625" customWidth="1"/>
    <col min="2" max="2" width="19.7109375" customWidth="1"/>
    <col min="3" max="3" width="8" customWidth="1"/>
    <col min="4" max="4" width="23.42578125" customWidth="1"/>
    <col min="5" max="5" width="8.28515625" customWidth="1"/>
    <col min="6" max="6" width="10.85546875" customWidth="1"/>
    <col min="7" max="7" width="6.85546875" customWidth="1"/>
    <col min="8" max="8" width="7" customWidth="1"/>
    <col min="9" max="9" width="7.140625" customWidth="1"/>
    <col min="10" max="10" width="6.28515625" customWidth="1"/>
    <col min="11" max="11" width="7" customWidth="1"/>
    <col min="12" max="12" width="9.140625" customWidth="1"/>
    <col min="13" max="13" width="8.28515625" customWidth="1"/>
    <col min="14" max="14" width="9" customWidth="1"/>
  </cols>
  <sheetData>
    <row r="1" spans="1:16" ht="15.75" x14ac:dyDescent="0.2">
      <c r="A1" s="178" t="s">
        <v>20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16" ht="15.75" x14ac:dyDescent="0.2">
      <c r="A2" s="178" t="s">
        <v>21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6" ht="15.75" x14ac:dyDescent="0.2">
      <c r="A3" s="8"/>
      <c r="B3" s="8"/>
      <c r="C3" s="8"/>
      <c r="D3" s="8"/>
      <c r="E3" s="178"/>
      <c r="F3" s="178"/>
      <c r="G3" s="178"/>
      <c r="H3" s="8"/>
      <c r="I3" s="8"/>
      <c r="J3" s="8"/>
      <c r="K3" s="8"/>
      <c r="L3" s="8"/>
      <c r="M3" s="8"/>
      <c r="N3" s="8"/>
    </row>
    <row r="4" spans="1:16" ht="15.75" x14ac:dyDescent="0.25">
      <c r="A4" s="179" t="s">
        <v>15</v>
      </c>
      <c r="B4" s="179"/>
      <c r="C4" s="5"/>
      <c r="D4" s="5"/>
      <c r="E4" s="3"/>
      <c r="F4" s="3"/>
      <c r="G4" s="3"/>
      <c r="H4" s="3"/>
      <c r="I4" s="3"/>
      <c r="J4" s="3"/>
      <c r="K4" s="3"/>
      <c r="L4" s="6"/>
      <c r="M4" s="6"/>
      <c r="N4" s="6"/>
    </row>
    <row r="5" spans="1:16" ht="15.75" x14ac:dyDescent="0.25">
      <c r="A5" s="180">
        <v>46081</v>
      </c>
      <c r="B5" s="179"/>
      <c r="C5" s="8"/>
      <c r="D5" s="8"/>
      <c r="E5" s="4"/>
      <c r="F5" s="4"/>
      <c r="G5" s="4"/>
      <c r="H5" s="4"/>
      <c r="I5" s="4"/>
      <c r="J5" s="4"/>
      <c r="K5" s="183" t="s">
        <v>18</v>
      </c>
      <c r="L5" s="183"/>
      <c r="M5" s="183"/>
      <c r="N5" s="6"/>
    </row>
    <row r="6" spans="1:16" ht="24" customHeight="1" x14ac:dyDescent="0.2">
      <c r="C6" s="1"/>
      <c r="D6" s="1"/>
    </row>
    <row r="7" spans="1:16" ht="13.5" thickBot="1" x14ac:dyDescent="0.25"/>
    <row r="8" spans="1:16" ht="16.5" thickBot="1" x14ac:dyDescent="0.3">
      <c r="A8" s="2"/>
      <c r="B8" s="184" t="s">
        <v>85</v>
      </c>
      <c r="C8" s="184"/>
      <c r="D8" s="184"/>
      <c r="E8" s="184"/>
      <c r="F8" s="3"/>
      <c r="G8" s="2"/>
      <c r="H8" s="2"/>
      <c r="I8" s="2"/>
      <c r="J8" s="187" t="s">
        <v>10</v>
      </c>
      <c r="K8" s="188"/>
      <c r="L8" s="22">
        <v>45</v>
      </c>
      <c r="M8" s="19" t="s">
        <v>11</v>
      </c>
    </row>
    <row r="9" spans="1:16" ht="18" customHeight="1" thickBot="1" x14ac:dyDescent="0.25">
      <c r="A9" s="153" t="s">
        <v>0</v>
      </c>
      <c r="B9" s="153" t="s">
        <v>1</v>
      </c>
      <c r="C9" s="153" t="s">
        <v>13</v>
      </c>
      <c r="D9" s="153" t="s">
        <v>19</v>
      </c>
      <c r="E9" s="153" t="s">
        <v>2</v>
      </c>
      <c r="F9" s="153" t="s">
        <v>7</v>
      </c>
      <c r="G9" s="153" t="s">
        <v>3</v>
      </c>
      <c r="H9" s="153"/>
      <c r="I9" s="153"/>
      <c r="J9" s="153"/>
      <c r="K9" s="153"/>
      <c r="L9" s="153" t="s">
        <v>6</v>
      </c>
      <c r="M9" s="153" t="s">
        <v>8</v>
      </c>
      <c r="N9" s="153" t="s">
        <v>9</v>
      </c>
      <c r="O9" s="193" t="s">
        <v>17</v>
      </c>
      <c r="P9" s="23"/>
    </row>
    <row r="10" spans="1:16" ht="18" customHeight="1" thickBot="1" x14ac:dyDescent="0.25">
      <c r="A10" s="154"/>
      <c r="B10" s="153"/>
      <c r="C10" s="153"/>
      <c r="D10" s="153"/>
      <c r="E10" s="153"/>
      <c r="F10" s="153"/>
      <c r="G10" s="20" t="s">
        <v>4</v>
      </c>
      <c r="H10" s="20" t="s">
        <v>12</v>
      </c>
      <c r="I10" s="20" t="s">
        <v>4</v>
      </c>
      <c r="J10" s="21" t="s">
        <v>12</v>
      </c>
      <c r="K10" s="21" t="s">
        <v>5</v>
      </c>
      <c r="L10" s="153"/>
      <c r="M10" s="153"/>
      <c r="N10" s="153"/>
      <c r="O10" s="194"/>
      <c r="P10" s="23"/>
    </row>
    <row r="11" spans="1:16" s="41" customFormat="1" ht="15.75" customHeight="1" x14ac:dyDescent="0.25">
      <c r="A11" s="126">
        <v>202</v>
      </c>
      <c r="B11" s="95" t="s">
        <v>59</v>
      </c>
      <c r="C11" s="96">
        <v>2009</v>
      </c>
      <c r="D11" s="133" t="s">
        <v>75</v>
      </c>
      <c r="E11" s="135">
        <v>6.9444444444444447E-4</v>
      </c>
      <c r="F11" s="97">
        <v>1.8819444444444444E-2</v>
      </c>
      <c r="G11" s="57">
        <v>3</v>
      </c>
      <c r="H11" s="57">
        <v>2</v>
      </c>
      <c r="I11" s="57">
        <v>2</v>
      </c>
      <c r="J11" s="57">
        <v>0</v>
      </c>
      <c r="K11" s="57">
        <f>SUM(G11:J11)</f>
        <v>7</v>
      </c>
      <c r="L11" s="58">
        <f>K11*($L$8/(24*60*60))</f>
        <v>3.6458333333333334E-3</v>
      </c>
      <c r="M11" s="58">
        <f>SUM(F11-E11)</f>
        <v>1.8124999999999999E-2</v>
      </c>
      <c r="N11" s="58">
        <f>SUM(L11+M11)</f>
        <v>2.1770833333333333E-2</v>
      </c>
      <c r="O11" s="57">
        <v>1</v>
      </c>
    </row>
    <row r="12" spans="1:16" s="41" customFormat="1" ht="15.75" customHeight="1" x14ac:dyDescent="0.2">
      <c r="A12" s="52">
        <v>203</v>
      </c>
      <c r="B12" s="80" t="s">
        <v>94</v>
      </c>
      <c r="C12" s="94">
        <v>2010</v>
      </c>
      <c r="D12" s="83" t="s">
        <v>99</v>
      </c>
      <c r="E12" s="82">
        <v>1.0416666666666699E-3</v>
      </c>
      <c r="F12" s="124">
        <v>1.9768518518518519E-2</v>
      </c>
      <c r="G12" s="123">
        <v>3</v>
      </c>
      <c r="H12" s="123">
        <v>3</v>
      </c>
      <c r="I12" s="123">
        <v>2</v>
      </c>
      <c r="J12" s="123">
        <v>2</v>
      </c>
      <c r="K12" s="52">
        <f>SUM(G12:J12)</f>
        <v>10</v>
      </c>
      <c r="L12" s="60">
        <f>K12*($L$8/(24*60*60))</f>
        <v>5.208333333333333E-3</v>
      </c>
      <c r="M12" s="60">
        <f>F12-E12</f>
        <v>1.8726851851851849E-2</v>
      </c>
      <c r="N12" s="125">
        <f>SUM(L12+M12)</f>
        <v>2.3935185185185181E-2</v>
      </c>
      <c r="O12" s="123">
        <v>2</v>
      </c>
    </row>
    <row r="13" spans="1:16" s="41" customFormat="1" ht="15.75" customHeight="1" x14ac:dyDescent="0.25">
      <c r="A13" s="52">
        <v>201</v>
      </c>
      <c r="B13" s="80" t="s">
        <v>33</v>
      </c>
      <c r="C13" s="81">
        <v>2010</v>
      </c>
      <c r="D13" s="80" t="s">
        <v>32</v>
      </c>
      <c r="E13" s="82">
        <v>3.4722222222222224E-4</v>
      </c>
      <c r="F13" s="82">
        <v>1.9942129629629629E-2</v>
      </c>
      <c r="G13" s="52">
        <v>3</v>
      </c>
      <c r="H13" s="52">
        <v>4</v>
      </c>
      <c r="I13" s="52">
        <v>2</v>
      </c>
      <c r="J13" s="52">
        <v>3</v>
      </c>
      <c r="K13" s="57">
        <f>SUM(G13:J13)</f>
        <v>12</v>
      </c>
      <c r="L13" s="58">
        <f>K13*($L$8/(24*60*60))</f>
        <v>6.2500000000000003E-3</v>
      </c>
      <c r="M13" s="58">
        <f>F13-E13</f>
        <v>1.9594907407407408E-2</v>
      </c>
      <c r="N13" s="60">
        <f>SUM(L13+M13)</f>
        <v>2.5844907407407407E-2</v>
      </c>
      <c r="O13" s="52">
        <v>3</v>
      </c>
    </row>
    <row r="14" spans="1:16" s="41" customFormat="1" ht="15.75" customHeight="1" x14ac:dyDescent="0.2">
      <c r="A14" s="52">
        <v>241</v>
      </c>
      <c r="B14" s="131" t="s">
        <v>103</v>
      </c>
      <c r="C14" s="132">
        <v>2009</v>
      </c>
      <c r="D14" s="134" t="s">
        <v>32</v>
      </c>
      <c r="E14" s="60">
        <v>0</v>
      </c>
      <c r="F14" s="82">
        <v>2.0254629629629629E-2</v>
      </c>
      <c r="G14" s="52">
        <v>3</v>
      </c>
      <c r="H14" s="52">
        <v>4</v>
      </c>
      <c r="I14" s="52">
        <v>3</v>
      </c>
      <c r="J14" s="52">
        <v>2</v>
      </c>
      <c r="K14" s="52">
        <f>SUM(G14:J14)</f>
        <v>12</v>
      </c>
      <c r="L14" s="60">
        <f>K14*($L$8/(24*60*60))</f>
        <v>6.2500000000000003E-3</v>
      </c>
      <c r="M14" s="60">
        <f>SUM(F14-E14)</f>
        <v>2.0254629629629629E-2</v>
      </c>
      <c r="N14" s="60">
        <f>SUM(L14+M14)</f>
        <v>2.6504629629629628E-2</v>
      </c>
      <c r="O14" s="52">
        <v>4</v>
      </c>
    </row>
    <row r="15" spans="1:16" s="41" customFormat="1" ht="15.95" customHeight="1" x14ac:dyDescent="0.2">
      <c r="A15" s="70"/>
      <c r="E15" s="72"/>
      <c r="F15" s="71"/>
      <c r="G15" s="73"/>
      <c r="H15" s="73"/>
      <c r="I15" s="73"/>
      <c r="J15" s="73"/>
      <c r="K15" s="73"/>
      <c r="L15" s="74"/>
      <c r="M15" s="74"/>
      <c r="N15" s="74"/>
      <c r="O15" s="75"/>
    </row>
    <row r="16" spans="1:16" ht="13.5" thickBot="1" x14ac:dyDescent="0.25"/>
    <row r="17" spans="1:16" ht="16.5" thickBot="1" x14ac:dyDescent="0.3">
      <c r="A17" s="2"/>
      <c r="B17" s="184" t="s">
        <v>84</v>
      </c>
      <c r="C17" s="184"/>
      <c r="D17" s="184"/>
      <c r="E17" s="184"/>
      <c r="F17" s="3"/>
      <c r="G17" s="2"/>
      <c r="H17" s="2"/>
      <c r="I17" s="2"/>
      <c r="J17" s="187" t="s">
        <v>10</v>
      </c>
      <c r="K17" s="188"/>
      <c r="L17" s="22">
        <v>45</v>
      </c>
      <c r="M17" s="19" t="s">
        <v>11</v>
      </c>
    </row>
    <row r="18" spans="1:16" ht="15" thickBot="1" x14ac:dyDescent="0.25">
      <c r="A18" s="153" t="s">
        <v>0</v>
      </c>
      <c r="B18" s="153" t="s">
        <v>1</v>
      </c>
      <c r="C18" s="153" t="s">
        <v>13</v>
      </c>
      <c r="D18" s="153" t="s">
        <v>102</v>
      </c>
      <c r="E18" s="153" t="s">
        <v>2</v>
      </c>
      <c r="F18" s="153" t="s">
        <v>7</v>
      </c>
      <c r="G18" s="153" t="s">
        <v>3</v>
      </c>
      <c r="H18" s="153"/>
      <c r="I18" s="153"/>
      <c r="J18" s="153"/>
      <c r="K18" s="153"/>
      <c r="L18" s="153" t="s">
        <v>6</v>
      </c>
      <c r="M18" s="153" t="s">
        <v>8</v>
      </c>
      <c r="N18" s="153" t="s">
        <v>9</v>
      </c>
      <c r="O18" s="193" t="s">
        <v>17</v>
      </c>
      <c r="P18" s="23"/>
    </row>
    <row r="19" spans="1:16" ht="15" thickBot="1" x14ac:dyDescent="0.25">
      <c r="A19" s="153"/>
      <c r="B19" s="153"/>
      <c r="C19" s="153"/>
      <c r="D19" s="153"/>
      <c r="E19" s="153"/>
      <c r="F19" s="153"/>
      <c r="G19" s="20" t="s">
        <v>4</v>
      </c>
      <c r="H19" s="20" t="s">
        <v>12</v>
      </c>
      <c r="I19" s="20" t="s">
        <v>4</v>
      </c>
      <c r="J19" s="21" t="s">
        <v>12</v>
      </c>
      <c r="K19" s="21" t="s">
        <v>5</v>
      </c>
      <c r="L19" s="153"/>
      <c r="M19" s="153"/>
      <c r="N19" s="153"/>
      <c r="O19" s="190"/>
      <c r="P19" s="23"/>
    </row>
    <row r="20" spans="1:16" s="41" customFormat="1" ht="15.75" customHeight="1" x14ac:dyDescent="0.25">
      <c r="A20" s="54">
        <v>210</v>
      </c>
      <c r="B20" s="85" t="s">
        <v>95</v>
      </c>
      <c r="C20" s="91">
        <v>2011</v>
      </c>
      <c r="D20" s="92" t="s">
        <v>99</v>
      </c>
      <c r="E20" s="93">
        <v>3.4722222222222298E-3</v>
      </c>
      <c r="F20" s="93">
        <v>2.148148148148148E-2</v>
      </c>
      <c r="G20" s="87">
        <v>1</v>
      </c>
      <c r="H20" s="87">
        <v>3</v>
      </c>
      <c r="I20" s="87">
        <v>1</v>
      </c>
      <c r="J20" s="87">
        <v>3</v>
      </c>
      <c r="K20" s="87">
        <f>(G20+H20+I20+J20)</f>
        <v>8</v>
      </c>
      <c r="L20" s="88">
        <f>K20*($L$17/(24*60*60))</f>
        <v>4.1666666666666666E-3</v>
      </c>
      <c r="M20" s="88">
        <f>F20-E20</f>
        <v>1.8009259259259249E-2</v>
      </c>
      <c r="N20" s="89">
        <f>L20+M20</f>
        <v>2.2175925925925915E-2</v>
      </c>
      <c r="O20" s="90">
        <v>1</v>
      </c>
    </row>
    <row r="21" spans="1:16" s="41" customFormat="1" ht="15.75" customHeight="1" x14ac:dyDescent="0.25">
      <c r="A21" s="54">
        <v>207</v>
      </c>
      <c r="B21" s="85" t="s">
        <v>60</v>
      </c>
      <c r="C21" s="91">
        <v>2009</v>
      </c>
      <c r="D21" s="92" t="s">
        <v>75</v>
      </c>
      <c r="E21" s="93">
        <v>2.4305555555555556E-3</v>
      </c>
      <c r="F21" s="93">
        <v>2.3784722222222221E-2</v>
      </c>
      <c r="G21" s="54">
        <v>2</v>
      </c>
      <c r="H21" s="54">
        <v>4</v>
      </c>
      <c r="I21" s="54">
        <v>3</v>
      </c>
      <c r="J21" s="54">
        <v>2</v>
      </c>
      <c r="K21" s="87">
        <f>(G21+H21+I21+J21)</f>
        <v>11</v>
      </c>
      <c r="L21" s="88">
        <f>K21*($L$17/(24*60*60))</f>
        <v>5.7291666666666663E-3</v>
      </c>
      <c r="M21" s="88">
        <f>F21-E21</f>
        <v>2.1354166666666667E-2</v>
      </c>
      <c r="N21" s="89">
        <f>L21+M21</f>
        <v>2.7083333333333334E-2</v>
      </c>
      <c r="O21" s="54">
        <v>2</v>
      </c>
    </row>
    <row r="22" spans="1:16" s="41" customFormat="1" ht="15.75" customHeight="1" x14ac:dyDescent="0.2">
      <c r="A22" s="54">
        <v>209</v>
      </c>
      <c r="B22" s="85" t="s">
        <v>50</v>
      </c>
      <c r="C22" s="86">
        <v>2009</v>
      </c>
      <c r="D22" s="35" t="s">
        <v>80</v>
      </c>
      <c r="E22" s="93">
        <v>3.1250000000000002E-3</v>
      </c>
      <c r="F22" s="55">
        <v>2.3807870370370372E-2</v>
      </c>
      <c r="G22" s="54">
        <v>3</v>
      </c>
      <c r="H22" s="54">
        <v>4</v>
      </c>
      <c r="I22" s="54">
        <v>3</v>
      </c>
      <c r="J22" s="54">
        <v>3</v>
      </c>
      <c r="K22" s="87">
        <f>(G22+H22+I22+J22)</f>
        <v>13</v>
      </c>
      <c r="L22" s="88">
        <f>K22*($L$17/(24*60*60))</f>
        <v>6.7708333333333336E-3</v>
      </c>
      <c r="M22" s="88">
        <f>F22-E22</f>
        <v>2.0682870370370372E-2</v>
      </c>
      <c r="N22" s="89">
        <f>L22+M22</f>
        <v>2.7453703703703706E-2</v>
      </c>
      <c r="O22" s="54">
        <v>3</v>
      </c>
    </row>
    <row r="23" spans="1:16" s="41" customFormat="1" ht="15.75" customHeight="1" x14ac:dyDescent="0.25">
      <c r="A23" s="54">
        <v>208</v>
      </c>
      <c r="B23" s="85" t="s">
        <v>72</v>
      </c>
      <c r="C23" s="91">
        <v>2010</v>
      </c>
      <c r="D23" s="85" t="s">
        <v>68</v>
      </c>
      <c r="E23" s="93">
        <v>2.7777777777777779E-3</v>
      </c>
      <c r="F23" s="93">
        <v>2.673611111111111E-2</v>
      </c>
      <c r="G23" s="54">
        <v>2</v>
      </c>
      <c r="H23" s="54">
        <v>3</v>
      </c>
      <c r="I23" s="54">
        <v>2</v>
      </c>
      <c r="J23" s="54">
        <v>3</v>
      </c>
      <c r="K23" s="87">
        <f>(G23+H23+I23+J23)</f>
        <v>10</v>
      </c>
      <c r="L23" s="55">
        <f>K23*($L$17/(24*60*60))</f>
        <v>5.208333333333333E-3</v>
      </c>
      <c r="M23" s="55">
        <f>SUM(F23-E23)</f>
        <v>2.3958333333333331E-2</v>
      </c>
      <c r="N23" s="55">
        <f>SUM(L23+M23)</f>
        <v>2.9166666666666664E-2</v>
      </c>
      <c r="O23" s="54">
        <v>4</v>
      </c>
    </row>
    <row r="25" spans="1:16" ht="13.5" thickBot="1" x14ac:dyDescent="0.25"/>
    <row r="26" spans="1:16" ht="16.5" thickBot="1" x14ac:dyDescent="0.3">
      <c r="A26" s="2"/>
      <c r="B26" s="184" t="s">
        <v>91</v>
      </c>
      <c r="C26" s="184"/>
      <c r="D26" s="184"/>
      <c r="E26" s="184"/>
      <c r="F26" s="3"/>
      <c r="G26" s="2"/>
      <c r="H26" s="2"/>
      <c r="I26" s="2"/>
      <c r="J26" s="187" t="s">
        <v>10</v>
      </c>
      <c r="K26" s="188"/>
      <c r="L26" s="22">
        <v>45</v>
      </c>
      <c r="M26" s="19" t="s">
        <v>11</v>
      </c>
    </row>
    <row r="27" spans="1:16" ht="15" thickBot="1" x14ac:dyDescent="0.25">
      <c r="A27" s="153" t="s">
        <v>0</v>
      </c>
      <c r="B27" s="153" t="s">
        <v>1</v>
      </c>
      <c r="C27" s="153" t="s">
        <v>13</v>
      </c>
      <c r="D27" s="153" t="s">
        <v>19</v>
      </c>
      <c r="E27" s="153" t="s">
        <v>2</v>
      </c>
      <c r="F27" s="153" t="s">
        <v>7</v>
      </c>
      <c r="G27" s="153" t="s">
        <v>3</v>
      </c>
      <c r="H27" s="153"/>
      <c r="I27" s="153"/>
      <c r="J27" s="153"/>
      <c r="K27" s="153"/>
      <c r="L27" s="153" t="s">
        <v>6</v>
      </c>
      <c r="M27" s="153" t="s">
        <v>8</v>
      </c>
      <c r="N27" s="153" t="s">
        <v>9</v>
      </c>
      <c r="O27" s="189" t="s">
        <v>17</v>
      </c>
    </row>
    <row r="28" spans="1:16" ht="14.25" x14ac:dyDescent="0.2">
      <c r="A28" s="154"/>
      <c r="B28" s="154"/>
      <c r="C28" s="154"/>
      <c r="D28" s="154"/>
      <c r="E28" s="154"/>
      <c r="F28" s="154"/>
      <c r="G28" s="25" t="s">
        <v>4</v>
      </c>
      <c r="H28" s="25" t="s">
        <v>12</v>
      </c>
      <c r="I28" s="25" t="s">
        <v>4</v>
      </c>
      <c r="J28" s="26" t="s">
        <v>12</v>
      </c>
      <c r="K28" s="26" t="s">
        <v>5</v>
      </c>
      <c r="L28" s="154"/>
      <c r="M28" s="154"/>
      <c r="N28" s="154"/>
      <c r="O28" s="190"/>
    </row>
    <row r="29" spans="1:16" ht="15.75" customHeight="1" x14ac:dyDescent="0.2">
      <c r="A29" s="52">
        <v>206</v>
      </c>
      <c r="B29" s="80" t="s">
        <v>74</v>
      </c>
      <c r="C29" s="94">
        <v>2008</v>
      </c>
      <c r="D29" s="80" t="s">
        <v>68</v>
      </c>
      <c r="E29" s="82">
        <v>2.0833333333333298E-3</v>
      </c>
      <c r="F29" s="82">
        <v>2.1956018518518517E-2</v>
      </c>
      <c r="G29" s="52">
        <v>2</v>
      </c>
      <c r="H29" s="52">
        <v>1</v>
      </c>
      <c r="I29" s="52">
        <v>2</v>
      </c>
      <c r="J29" s="52">
        <v>1</v>
      </c>
      <c r="K29" s="52">
        <f>SUM(G29:J29)</f>
        <v>6</v>
      </c>
      <c r="L29" s="60">
        <f>K29*($L$26/(24*60*60))</f>
        <v>3.1250000000000002E-3</v>
      </c>
      <c r="M29" s="60">
        <f>SUM(F29-E29)</f>
        <v>1.9872685185185188E-2</v>
      </c>
      <c r="N29" s="60">
        <f>SUM(L29+M29)</f>
        <v>2.2997685185185187E-2</v>
      </c>
      <c r="O29" s="52">
        <v>1</v>
      </c>
    </row>
    <row r="30" spans="1:16" ht="15.75" customHeight="1" x14ac:dyDescent="0.2">
      <c r="A30" s="52">
        <v>204</v>
      </c>
      <c r="B30" s="80" t="s">
        <v>56</v>
      </c>
      <c r="C30" s="94">
        <v>2008</v>
      </c>
      <c r="D30" s="83" t="s">
        <v>75</v>
      </c>
      <c r="E30" s="82">
        <v>1.3888888888888889E-3</v>
      </c>
      <c r="F30" s="82">
        <v>1.9965277777777776E-2</v>
      </c>
      <c r="G30" s="52">
        <v>1</v>
      </c>
      <c r="H30" s="52">
        <v>3</v>
      </c>
      <c r="I30" s="52">
        <v>4</v>
      </c>
      <c r="J30" s="52">
        <v>2</v>
      </c>
      <c r="K30" s="52">
        <f>SUM(G30:J30)</f>
        <v>10</v>
      </c>
      <c r="L30" s="60">
        <f>K30*($L$26/(24*60*60))</f>
        <v>5.208333333333333E-3</v>
      </c>
      <c r="M30" s="60">
        <f>SUM(F30-E30)</f>
        <v>1.8576388888888889E-2</v>
      </c>
      <c r="N30" s="60">
        <f>SUM(L30+M30)</f>
        <v>2.3784722222222221E-2</v>
      </c>
      <c r="O30" s="52">
        <v>2</v>
      </c>
    </row>
    <row r="31" spans="1:16" ht="15.75" customHeight="1" x14ac:dyDescent="0.2">
      <c r="A31" s="52">
        <v>205</v>
      </c>
      <c r="B31" s="80" t="s">
        <v>58</v>
      </c>
      <c r="C31" s="94">
        <v>2008</v>
      </c>
      <c r="D31" s="83" t="s">
        <v>75</v>
      </c>
      <c r="E31" s="82">
        <v>1.736111111111111E-3</v>
      </c>
      <c r="F31" s="82">
        <v>2.1643518518518517E-2</v>
      </c>
      <c r="G31" s="52">
        <v>2</v>
      </c>
      <c r="H31" s="52">
        <v>1</v>
      </c>
      <c r="I31" s="52">
        <v>2</v>
      </c>
      <c r="J31" s="52">
        <v>4</v>
      </c>
      <c r="K31" s="52">
        <f>SUM(G31:J31)</f>
        <v>9</v>
      </c>
      <c r="L31" s="60">
        <f>K31*($L$26/(24*60*60))</f>
        <v>4.6874999999999998E-3</v>
      </c>
      <c r="M31" s="60">
        <f>F31-E31</f>
        <v>1.9907407407407405E-2</v>
      </c>
      <c r="N31" s="60">
        <f>SUM(L31+M31)</f>
        <v>2.4594907407407406E-2</v>
      </c>
      <c r="O31" s="52">
        <v>3</v>
      </c>
    </row>
    <row r="33" spans="1:16" ht="13.5" thickBot="1" x14ac:dyDescent="0.25"/>
    <row r="34" spans="1:16" ht="16.5" thickBot="1" x14ac:dyDescent="0.3">
      <c r="A34" s="2"/>
      <c r="B34" s="184" t="s">
        <v>92</v>
      </c>
      <c r="C34" s="184"/>
      <c r="D34" s="184"/>
      <c r="E34" s="184"/>
      <c r="F34" s="3"/>
      <c r="G34" s="2"/>
      <c r="H34" s="2"/>
      <c r="I34" s="2"/>
      <c r="J34" s="187" t="s">
        <v>10</v>
      </c>
      <c r="K34" s="188"/>
      <c r="L34" s="22">
        <v>45</v>
      </c>
      <c r="M34" s="19" t="s">
        <v>11</v>
      </c>
    </row>
    <row r="35" spans="1:16" ht="15" thickBot="1" x14ac:dyDescent="0.25">
      <c r="A35" s="153" t="s">
        <v>0</v>
      </c>
      <c r="B35" s="153" t="s">
        <v>1</v>
      </c>
      <c r="C35" s="153" t="s">
        <v>13</v>
      </c>
      <c r="D35" s="153" t="s">
        <v>19</v>
      </c>
      <c r="E35" s="153" t="s">
        <v>2</v>
      </c>
      <c r="F35" s="153" t="s">
        <v>7</v>
      </c>
      <c r="G35" s="153" t="s">
        <v>3</v>
      </c>
      <c r="H35" s="153"/>
      <c r="I35" s="153"/>
      <c r="J35" s="153"/>
      <c r="K35" s="153"/>
      <c r="L35" s="153" t="s">
        <v>6</v>
      </c>
      <c r="M35" s="153" t="s">
        <v>8</v>
      </c>
      <c r="N35" s="153" t="s">
        <v>9</v>
      </c>
      <c r="O35" s="191" t="s">
        <v>17</v>
      </c>
      <c r="P35" s="23"/>
    </row>
    <row r="36" spans="1:16" ht="15" thickBot="1" x14ac:dyDescent="0.25">
      <c r="A36" s="153"/>
      <c r="B36" s="153"/>
      <c r="C36" s="153"/>
      <c r="D36" s="153"/>
      <c r="E36" s="153"/>
      <c r="F36" s="153"/>
      <c r="G36" s="20" t="s">
        <v>4</v>
      </c>
      <c r="H36" s="20" t="s">
        <v>12</v>
      </c>
      <c r="I36" s="20" t="s">
        <v>4</v>
      </c>
      <c r="J36" s="21" t="s">
        <v>12</v>
      </c>
      <c r="K36" s="21" t="s">
        <v>5</v>
      </c>
      <c r="L36" s="153"/>
      <c r="M36" s="153"/>
      <c r="N36" s="153"/>
      <c r="O36" s="192"/>
      <c r="P36" s="23"/>
    </row>
    <row r="37" spans="1:16" ht="15" x14ac:dyDescent="0.25">
      <c r="A37" s="57">
        <v>211</v>
      </c>
      <c r="B37" s="95" t="s">
        <v>40</v>
      </c>
      <c r="C37" s="96">
        <v>2005</v>
      </c>
      <c r="D37" s="95" t="s">
        <v>42</v>
      </c>
      <c r="E37" s="97">
        <v>3.8194444444444443E-3</v>
      </c>
      <c r="F37" s="97">
        <v>2.3333333333333334E-2</v>
      </c>
      <c r="G37" s="57">
        <v>2</v>
      </c>
      <c r="H37" s="57">
        <v>3</v>
      </c>
      <c r="I37" s="57">
        <v>2</v>
      </c>
      <c r="J37" s="57">
        <v>2</v>
      </c>
      <c r="K37" s="57">
        <f>SUM(G37:J37)</f>
        <v>9</v>
      </c>
      <c r="L37" s="58">
        <f>K37*($L$34/(24*60*60))</f>
        <v>4.6874999999999998E-3</v>
      </c>
      <c r="M37" s="58">
        <f>SUM(F37-E37)</f>
        <v>1.951388888888889E-2</v>
      </c>
      <c r="N37" s="58">
        <f>SUM(L37+M37)</f>
        <v>2.420138888888889E-2</v>
      </c>
      <c r="O37" s="59">
        <v>1</v>
      </c>
    </row>
    <row r="38" spans="1:16" ht="15" x14ac:dyDescent="0.25">
      <c r="A38" s="52">
        <v>220</v>
      </c>
      <c r="B38" s="80" t="s">
        <v>73</v>
      </c>
      <c r="C38" s="81">
        <v>2008</v>
      </c>
      <c r="D38" s="80" t="s">
        <v>68</v>
      </c>
      <c r="E38" s="82">
        <v>4.1666666666666666E-3</v>
      </c>
      <c r="F38" s="82">
        <v>2.6145833333333333E-2</v>
      </c>
      <c r="G38" s="52">
        <v>3</v>
      </c>
      <c r="H38" s="52">
        <v>1</v>
      </c>
      <c r="I38" s="52">
        <v>1</v>
      </c>
      <c r="J38" s="52">
        <v>0</v>
      </c>
      <c r="K38" s="52">
        <f>SUM(G38:J38)</f>
        <v>5</v>
      </c>
      <c r="L38" s="60">
        <f>K38*($L$34/(24*60*60))</f>
        <v>2.6041666666666665E-3</v>
      </c>
      <c r="M38" s="60">
        <f>F38-E38</f>
        <v>2.1979166666666668E-2</v>
      </c>
      <c r="N38" s="60">
        <f>SUM(L38+M38)</f>
        <v>2.4583333333333336E-2</v>
      </c>
      <c r="O38" s="52">
        <v>2</v>
      </c>
    </row>
    <row r="39" spans="1:16" ht="15" x14ac:dyDescent="0.2">
      <c r="A39" s="52">
        <v>213</v>
      </c>
      <c r="B39" s="80" t="s">
        <v>98</v>
      </c>
      <c r="C39" s="94">
        <v>2010</v>
      </c>
      <c r="D39" s="80" t="s">
        <v>68</v>
      </c>
      <c r="E39" s="82">
        <v>4.5138888888888885E-3</v>
      </c>
      <c r="F39" s="82">
        <v>2.5138888888888888E-2</v>
      </c>
      <c r="G39" s="52">
        <v>3</v>
      </c>
      <c r="H39" s="52">
        <v>2</v>
      </c>
      <c r="I39" s="52">
        <v>4</v>
      </c>
      <c r="J39" s="52">
        <v>5</v>
      </c>
      <c r="K39" s="52">
        <f>SUM(G39:J39)</f>
        <v>14</v>
      </c>
      <c r="L39" s="60">
        <f>K39*($L$34/(24*60*60))</f>
        <v>7.2916666666666668E-3</v>
      </c>
      <c r="M39" s="60">
        <f>SUM(F39-E39)</f>
        <v>2.0624999999999998E-2</v>
      </c>
      <c r="N39" s="60">
        <f>SUM(L39+M39)</f>
        <v>2.7916666666666666E-2</v>
      </c>
      <c r="O39" s="52">
        <v>3</v>
      </c>
    </row>
    <row r="41" spans="1:16" ht="13.5" thickBot="1" x14ac:dyDescent="0.25"/>
    <row r="42" spans="1:16" ht="16.5" thickBot="1" x14ac:dyDescent="0.3">
      <c r="A42" s="2"/>
      <c r="B42" s="184" t="s">
        <v>117</v>
      </c>
      <c r="C42" s="184"/>
      <c r="D42" s="184"/>
      <c r="E42" s="184"/>
      <c r="F42" s="3"/>
      <c r="G42" s="2"/>
      <c r="H42" s="2"/>
      <c r="I42" s="2"/>
      <c r="J42" s="187" t="s">
        <v>10</v>
      </c>
      <c r="K42" s="188"/>
      <c r="L42" s="22">
        <v>45</v>
      </c>
      <c r="M42" s="19" t="s">
        <v>11</v>
      </c>
    </row>
    <row r="43" spans="1:16" ht="15" thickBot="1" x14ac:dyDescent="0.25">
      <c r="A43" s="153" t="s">
        <v>0</v>
      </c>
      <c r="B43" s="153" t="s">
        <v>1</v>
      </c>
      <c r="C43" s="153" t="s">
        <v>13</v>
      </c>
      <c r="D43" s="153" t="s">
        <v>19</v>
      </c>
      <c r="E43" s="153" t="s">
        <v>2</v>
      </c>
      <c r="F43" s="153" t="s">
        <v>7</v>
      </c>
      <c r="G43" s="153" t="s">
        <v>3</v>
      </c>
      <c r="H43" s="153"/>
      <c r="I43" s="153"/>
      <c r="J43" s="153"/>
      <c r="K43" s="153"/>
      <c r="L43" s="153" t="s">
        <v>6</v>
      </c>
      <c r="M43" s="153" t="s">
        <v>8</v>
      </c>
      <c r="N43" s="153" t="s">
        <v>9</v>
      </c>
      <c r="O43" s="189" t="s">
        <v>17</v>
      </c>
    </row>
    <row r="44" spans="1:16" ht="14.25" x14ac:dyDescent="0.2">
      <c r="A44" s="154"/>
      <c r="B44" s="154"/>
      <c r="C44" s="154"/>
      <c r="D44" s="154"/>
      <c r="E44" s="154"/>
      <c r="F44" s="154"/>
      <c r="G44" s="25" t="s">
        <v>4</v>
      </c>
      <c r="H44" s="25" t="s">
        <v>12</v>
      </c>
      <c r="I44" s="25" t="s">
        <v>4</v>
      </c>
      <c r="J44" s="26" t="s">
        <v>12</v>
      </c>
      <c r="K44" s="26" t="s">
        <v>5</v>
      </c>
      <c r="L44" s="154"/>
      <c r="M44" s="154"/>
      <c r="N44" s="154"/>
      <c r="O44" s="190"/>
    </row>
    <row r="45" spans="1:16" ht="15" x14ac:dyDescent="0.25">
      <c r="A45" s="52">
        <v>218</v>
      </c>
      <c r="B45" s="80" t="s">
        <v>54</v>
      </c>
      <c r="C45" s="81">
        <v>1990</v>
      </c>
      <c r="D45" s="80" t="s">
        <v>55</v>
      </c>
      <c r="E45" s="82">
        <v>6.2500000000000003E-3</v>
      </c>
      <c r="F45" s="82">
        <v>2.1296296296296296E-2</v>
      </c>
      <c r="G45" s="52">
        <v>2</v>
      </c>
      <c r="H45" s="52">
        <v>0</v>
      </c>
      <c r="I45" s="52">
        <v>2</v>
      </c>
      <c r="J45" s="52">
        <v>0</v>
      </c>
      <c r="K45" s="52">
        <f>SUM(G45:J45)</f>
        <v>4</v>
      </c>
      <c r="L45" s="60">
        <f>K45*($L$42/(24*60*60))</f>
        <v>2.0833333333333333E-3</v>
      </c>
      <c r="M45" s="60">
        <f>SUM(F45-E45)</f>
        <v>1.5046296296296295E-2</v>
      </c>
      <c r="N45" s="60">
        <f>SUM(L45+M45)</f>
        <v>1.712962962962963E-2</v>
      </c>
      <c r="O45" s="52">
        <v>1</v>
      </c>
    </row>
    <row r="46" spans="1:16" ht="15" x14ac:dyDescent="0.25">
      <c r="A46" s="52">
        <v>217</v>
      </c>
      <c r="B46" s="80" t="s">
        <v>45</v>
      </c>
      <c r="C46" s="81">
        <v>1990</v>
      </c>
      <c r="D46" s="80" t="s">
        <v>46</v>
      </c>
      <c r="E46" s="82">
        <v>5.9027777777777802E-3</v>
      </c>
      <c r="F46" s="82">
        <v>2.1736111111111112E-2</v>
      </c>
      <c r="G46" s="52">
        <v>0</v>
      </c>
      <c r="H46" s="52">
        <v>2</v>
      </c>
      <c r="I46" s="52">
        <v>3</v>
      </c>
      <c r="J46" s="52">
        <v>4</v>
      </c>
      <c r="K46" s="52">
        <f>SUM(G46:J46)</f>
        <v>9</v>
      </c>
      <c r="L46" s="60">
        <f>K46*($L$42/(24*60*60))</f>
        <v>4.6874999999999998E-3</v>
      </c>
      <c r="M46" s="60">
        <f>F46-E46</f>
        <v>1.5833333333333331E-2</v>
      </c>
      <c r="N46" s="60">
        <f>SUM(L46+M46)</f>
        <v>2.0520833333333332E-2</v>
      </c>
      <c r="O46" s="52">
        <v>2</v>
      </c>
    </row>
    <row r="48" spans="1:16" ht="13.5" thickBot="1" x14ac:dyDescent="0.25"/>
    <row r="49" spans="1:15" ht="16.5" thickBot="1" x14ac:dyDescent="0.3">
      <c r="A49" s="2"/>
      <c r="B49" s="184" t="s">
        <v>118</v>
      </c>
      <c r="C49" s="184"/>
      <c r="D49" s="184"/>
      <c r="E49" s="184"/>
      <c r="F49" s="3"/>
      <c r="G49" s="2"/>
      <c r="H49" s="2"/>
      <c r="I49" s="2"/>
      <c r="J49" s="187" t="s">
        <v>10</v>
      </c>
      <c r="K49" s="188"/>
      <c r="L49" s="22">
        <v>45</v>
      </c>
      <c r="M49" s="19" t="s">
        <v>11</v>
      </c>
    </row>
    <row r="50" spans="1:15" ht="15" thickBot="1" x14ac:dyDescent="0.25">
      <c r="A50" s="153" t="s">
        <v>0</v>
      </c>
      <c r="B50" s="153" t="s">
        <v>1</v>
      </c>
      <c r="C50" s="153" t="s">
        <v>13</v>
      </c>
      <c r="D50" s="153" t="s">
        <v>19</v>
      </c>
      <c r="E50" s="153" t="s">
        <v>2</v>
      </c>
      <c r="F50" s="153" t="s">
        <v>7</v>
      </c>
      <c r="G50" s="153" t="s">
        <v>3</v>
      </c>
      <c r="H50" s="153"/>
      <c r="I50" s="153"/>
      <c r="J50" s="153"/>
      <c r="K50" s="153"/>
      <c r="L50" s="153" t="s">
        <v>6</v>
      </c>
      <c r="M50" s="153" t="s">
        <v>8</v>
      </c>
      <c r="N50" s="153" t="s">
        <v>9</v>
      </c>
      <c r="O50" s="189" t="s">
        <v>17</v>
      </c>
    </row>
    <row r="51" spans="1:15" ht="14.25" x14ac:dyDescent="0.2">
      <c r="A51" s="154"/>
      <c r="B51" s="154"/>
      <c r="C51" s="154"/>
      <c r="D51" s="154"/>
      <c r="E51" s="154"/>
      <c r="F51" s="154"/>
      <c r="G51" s="25" t="s">
        <v>4</v>
      </c>
      <c r="H51" s="25" t="s">
        <v>12</v>
      </c>
      <c r="I51" s="25" t="s">
        <v>4</v>
      </c>
      <c r="J51" s="26" t="s">
        <v>12</v>
      </c>
      <c r="K51" s="26" t="s">
        <v>5</v>
      </c>
      <c r="L51" s="154"/>
      <c r="M51" s="154"/>
      <c r="N51" s="154"/>
      <c r="O51" s="190"/>
    </row>
    <row r="52" spans="1:15" ht="15" x14ac:dyDescent="0.25">
      <c r="A52" s="56">
        <v>214</v>
      </c>
      <c r="B52" s="80" t="s">
        <v>88</v>
      </c>
      <c r="C52" s="81">
        <v>1979</v>
      </c>
      <c r="D52" s="80" t="s">
        <v>87</v>
      </c>
      <c r="E52" s="82">
        <v>4.8611111111111112E-3</v>
      </c>
      <c r="F52" s="130">
        <v>2.0729166666666667E-2</v>
      </c>
      <c r="G52" s="52">
        <v>1</v>
      </c>
      <c r="H52" s="52">
        <v>3</v>
      </c>
      <c r="I52" s="52">
        <v>0</v>
      </c>
      <c r="J52" s="52">
        <v>0</v>
      </c>
      <c r="K52" s="52">
        <f>SUM(G52:J52)</f>
        <v>4</v>
      </c>
      <c r="L52" s="60">
        <f>K52*($L$49/(24*60*60))</f>
        <v>2.0833333333333333E-3</v>
      </c>
      <c r="M52" s="60">
        <f>SUM(F52-E52)</f>
        <v>1.5868055555555555E-2</v>
      </c>
      <c r="N52" s="60">
        <f>SUM(L52+M52)</f>
        <v>1.7951388888888888E-2</v>
      </c>
      <c r="O52" s="52">
        <v>1</v>
      </c>
    </row>
    <row r="53" spans="1:15" ht="15" x14ac:dyDescent="0.25">
      <c r="A53" s="67">
        <v>215</v>
      </c>
      <c r="B53" s="80" t="s">
        <v>43</v>
      </c>
      <c r="C53" s="81">
        <v>1979</v>
      </c>
      <c r="D53" s="80" t="s">
        <v>42</v>
      </c>
      <c r="E53" s="82">
        <v>5.208333333333333E-3</v>
      </c>
      <c r="F53" s="84">
        <v>2.2418981481481481E-2</v>
      </c>
      <c r="G53" s="67">
        <v>2</v>
      </c>
      <c r="H53" s="67">
        <v>1</v>
      </c>
      <c r="I53" s="67">
        <v>1</v>
      </c>
      <c r="J53" s="67">
        <v>1</v>
      </c>
      <c r="K53" s="52">
        <f>SUM(G53:J53)</f>
        <v>5</v>
      </c>
      <c r="L53" s="60">
        <f>K53*($L$49/(24*60*60))</f>
        <v>2.6041666666666665E-3</v>
      </c>
      <c r="M53" s="60">
        <f>SUM(F53-E53)</f>
        <v>1.7210648148148149E-2</v>
      </c>
      <c r="N53" s="60">
        <f>SUM(L53+M53)</f>
        <v>1.9814814814814816E-2</v>
      </c>
      <c r="O53" s="67">
        <v>2</v>
      </c>
    </row>
    <row r="54" spans="1:15" ht="15" x14ac:dyDescent="0.25">
      <c r="A54" s="56">
        <v>216</v>
      </c>
      <c r="B54" s="80" t="s">
        <v>86</v>
      </c>
      <c r="C54" s="81">
        <v>1978</v>
      </c>
      <c r="D54" s="80" t="s">
        <v>87</v>
      </c>
      <c r="E54" s="82">
        <v>5.5555555555555497E-3</v>
      </c>
      <c r="F54" s="130">
        <v>2.1967592592592594E-2</v>
      </c>
      <c r="G54" s="52">
        <v>3</v>
      </c>
      <c r="H54" s="52">
        <v>2</v>
      </c>
      <c r="I54" s="52">
        <v>1</v>
      </c>
      <c r="J54" s="52">
        <v>2</v>
      </c>
      <c r="K54" s="52">
        <f>SUM(G54:J54)</f>
        <v>8</v>
      </c>
      <c r="L54" s="60">
        <f>K54*($L$49/(24*60*60))</f>
        <v>4.1666666666666666E-3</v>
      </c>
      <c r="M54" s="60">
        <f>F54-E54</f>
        <v>1.6412037037037044E-2</v>
      </c>
      <c r="N54" s="60">
        <f>SUM(L54+M54)</f>
        <v>2.057870370370371E-2</v>
      </c>
      <c r="O54" s="52">
        <v>3</v>
      </c>
    </row>
    <row r="56" spans="1:15" ht="13.5" thickBot="1" x14ac:dyDescent="0.25"/>
    <row r="57" spans="1:15" ht="16.5" thickBot="1" x14ac:dyDescent="0.3">
      <c r="A57" s="2"/>
      <c r="B57" s="184" t="s">
        <v>93</v>
      </c>
      <c r="C57" s="184"/>
      <c r="D57" s="184"/>
      <c r="E57" s="184"/>
      <c r="F57" s="3"/>
      <c r="G57" s="2"/>
      <c r="H57" s="2"/>
      <c r="I57" s="2"/>
      <c r="J57" s="187" t="s">
        <v>10</v>
      </c>
      <c r="K57" s="188"/>
      <c r="L57" s="22">
        <v>45</v>
      </c>
      <c r="M57" s="19" t="s">
        <v>11</v>
      </c>
    </row>
    <row r="58" spans="1:15" ht="15" thickBot="1" x14ac:dyDescent="0.25">
      <c r="A58" s="153" t="s">
        <v>0</v>
      </c>
      <c r="B58" s="153" t="s">
        <v>1</v>
      </c>
      <c r="C58" s="153" t="s">
        <v>13</v>
      </c>
      <c r="D58" s="153" t="s">
        <v>19</v>
      </c>
      <c r="E58" s="153" t="s">
        <v>2</v>
      </c>
      <c r="F58" s="153" t="s">
        <v>7</v>
      </c>
      <c r="G58" s="153" t="s">
        <v>3</v>
      </c>
      <c r="H58" s="153"/>
      <c r="I58" s="153"/>
      <c r="J58" s="153"/>
      <c r="K58" s="153"/>
      <c r="L58" s="153" t="s">
        <v>6</v>
      </c>
      <c r="M58" s="153" t="s">
        <v>8</v>
      </c>
      <c r="N58" s="153" t="s">
        <v>9</v>
      </c>
      <c r="O58" s="189" t="s">
        <v>17</v>
      </c>
    </row>
    <row r="59" spans="1:15" ht="14.25" x14ac:dyDescent="0.2">
      <c r="A59" s="154"/>
      <c r="B59" s="154"/>
      <c r="C59" s="154"/>
      <c r="D59" s="154"/>
      <c r="E59" s="154"/>
      <c r="F59" s="154"/>
      <c r="G59" s="25" t="s">
        <v>4</v>
      </c>
      <c r="H59" s="25" t="s">
        <v>12</v>
      </c>
      <c r="I59" s="25" t="s">
        <v>4</v>
      </c>
      <c r="J59" s="26" t="s">
        <v>12</v>
      </c>
      <c r="K59" s="26" t="s">
        <v>5</v>
      </c>
      <c r="L59" s="154"/>
      <c r="M59" s="154"/>
      <c r="N59" s="154"/>
      <c r="O59" s="190"/>
    </row>
    <row r="60" spans="1:15" ht="15" x14ac:dyDescent="0.25">
      <c r="A60" s="52">
        <v>219</v>
      </c>
      <c r="B60" s="80" t="s">
        <v>89</v>
      </c>
      <c r="C60" s="81">
        <v>1966</v>
      </c>
      <c r="D60" s="80" t="s">
        <v>87</v>
      </c>
      <c r="E60" s="82">
        <v>6.5972222222222222E-3</v>
      </c>
      <c r="F60" s="82">
        <v>2.326388888888889E-2</v>
      </c>
      <c r="G60" s="52">
        <v>3</v>
      </c>
      <c r="H60" s="52">
        <v>2</v>
      </c>
      <c r="I60" s="52">
        <v>3</v>
      </c>
      <c r="J60" s="52">
        <v>1</v>
      </c>
      <c r="K60" s="52">
        <f>SUM(G60:J60)</f>
        <v>9</v>
      </c>
      <c r="L60" s="60">
        <f>K60*($L$57/(24*60*60))</f>
        <v>4.6874999999999998E-3</v>
      </c>
      <c r="M60" s="60">
        <f>SUM(F60-E60)</f>
        <v>1.6666666666666666E-2</v>
      </c>
      <c r="N60" s="60">
        <f>SUM(L60+M60)</f>
        <v>2.1354166666666667E-2</v>
      </c>
      <c r="O60" s="52">
        <v>1</v>
      </c>
    </row>
    <row r="61" spans="1:15" ht="15" x14ac:dyDescent="0.25">
      <c r="A61" s="52">
        <v>242</v>
      </c>
      <c r="B61" s="80" t="s">
        <v>108</v>
      </c>
      <c r="C61" s="81">
        <v>1966</v>
      </c>
      <c r="D61" s="80" t="s">
        <v>109</v>
      </c>
      <c r="E61" s="82">
        <v>6.9444444444444441E-3</v>
      </c>
      <c r="F61" s="82">
        <v>2.4687500000000001E-2</v>
      </c>
      <c r="G61" s="52">
        <v>4</v>
      </c>
      <c r="H61" s="52">
        <v>2</v>
      </c>
      <c r="I61" s="52">
        <v>1</v>
      </c>
      <c r="J61" s="52">
        <v>0</v>
      </c>
      <c r="K61" s="52">
        <f>SUM(G61:J61)</f>
        <v>7</v>
      </c>
      <c r="L61" s="60">
        <f>K61*($L$57/(24*60*60))</f>
        <v>3.6458333333333334E-3</v>
      </c>
      <c r="M61" s="60">
        <f>F61-E61</f>
        <v>1.7743055555555557E-2</v>
      </c>
      <c r="N61" s="60">
        <f>SUM(L61+M61)</f>
        <v>2.1388888888888891E-2</v>
      </c>
      <c r="O61" s="52">
        <v>2</v>
      </c>
    </row>
  </sheetData>
  <sortState xmlns:xlrd2="http://schemas.microsoft.com/office/spreadsheetml/2017/richdata2" ref="A37:O39">
    <sortCondition ref="N37:N39"/>
  </sortState>
  <mergeCells count="97">
    <mergeCell ref="A4:B4"/>
    <mergeCell ref="A5:B5"/>
    <mergeCell ref="K5:M5"/>
    <mergeCell ref="A1:O1"/>
    <mergeCell ref="A2:O2"/>
    <mergeCell ref="O9:O10"/>
    <mergeCell ref="O18:O19"/>
    <mergeCell ref="B8:E8"/>
    <mergeCell ref="B17:E17"/>
    <mergeCell ref="A18:A19"/>
    <mergeCell ref="B18:B19"/>
    <mergeCell ref="C18:C19"/>
    <mergeCell ref="D18:D19"/>
    <mergeCell ref="L18:L19"/>
    <mergeCell ref="M18:M19"/>
    <mergeCell ref="N18:N19"/>
    <mergeCell ref="J17:K17"/>
    <mergeCell ref="E18:E19"/>
    <mergeCell ref="F18:F19"/>
    <mergeCell ref="F9:F10"/>
    <mergeCell ref="G9:K9"/>
    <mergeCell ref="L9:L10"/>
    <mergeCell ref="O27:O28"/>
    <mergeCell ref="E3:G3"/>
    <mergeCell ref="G18:K18"/>
    <mergeCell ref="M9:M10"/>
    <mergeCell ref="N9:N10"/>
    <mergeCell ref="J8:K8"/>
    <mergeCell ref="A9:A10"/>
    <mergeCell ref="B9:B10"/>
    <mergeCell ref="C9:C10"/>
    <mergeCell ref="D9:D10"/>
    <mergeCell ref="E9:E10"/>
    <mergeCell ref="B26:E26"/>
    <mergeCell ref="J26:K26"/>
    <mergeCell ref="A27:A28"/>
    <mergeCell ref="B27:B28"/>
    <mergeCell ref="C27:C28"/>
    <mergeCell ref="D27:D28"/>
    <mergeCell ref="E27:E28"/>
    <mergeCell ref="F27:F28"/>
    <mergeCell ref="G27:K27"/>
    <mergeCell ref="L27:L28"/>
    <mergeCell ref="M27:M28"/>
    <mergeCell ref="N27:N28"/>
    <mergeCell ref="B34:E34"/>
    <mergeCell ref="J34:K34"/>
    <mergeCell ref="A35:A36"/>
    <mergeCell ref="B35:B36"/>
    <mergeCell ref="C35:C36"/>
    <mergeCell ref="D35:D36"/>
    <mergeCell ref="E35:E36"/>
    <mergeCell ref="O35:O36"/>
    <mergeCell ref="F35:F36"/>
    <mergeCell ref="G35:K35"/>
    <mergeCell ref="L35:L36"/>
    <mergeCell ref="M35:M36"/>
    <mergeCell ref="N35:N36"/>
    <mergeCell ref="A43:A44"/>
    <mergeCell ref="B43:B44"/>
    <mergeCell ref="C43:C44"/>
    <mergeCell ref="D43:D44"/>
    <mergeCell ref="E43:E44"/>
    <mergeCell ref="B42:E42"/>
    <mergeCell ref="J42:K42"/>
    <mergeCell ref="B49:E49"/>
    <mergeCell ref="J49:K49"/>
    <mergeCell ref="N50:N51"/>
    <mergeCell ref="F43:F44"/>
    <mergeCell ref="G43:K43"/>
    <mergeCell ref="O58:O59"/>
    <mergeCell ref="L43:L44"/>
    <mergeCell ref="M43:M44"/>
    <mergeCell ref="N43:N44"/>
    <mergeCell ref="O43:O44"/>
    <mergeCell ref="O50:O51"/>
    <mergeCell ref="F58:F59"/>
    <mergeCell ref="G58:K58"/>
    <mergeCell ref="L58:L59"/>
    <mergeCell ref="M58:M59"/>
    <mergeCell ref="N58:N59"/>
    <mergeCell ref="A58:A59"/>
    <mergeCell ref="B58:B59"/>
    <mergeCell ref="C58:C59"/>
    <mergeCell ref="D58:D59"/>
    <mergeCell ref="E58:E59"/>
    <mergeCell ref="F50:F51"/>
    <mergeCell ref="G50:K50"/>
    <mergeCell ref="L50:L51"/>
    <mergeCell ref="M50:M51"/>
    <mergeCell ref="B57:E57"/>
    <mergeCell ref="J57:K57"/>
    <mergeCell ref="A50:A51"/>
    <mergeCell ref="B50:B51"/>
    <mergeCell ref="C50:C51"/>
    <mergeCell ref="D50:D51"/>
    <mergeCell ref="E50:E51"/>
  </mergeCells>
  <printOptions horizontalCentered="1"/>
  <pageMargins left="0.11811023622047245" right="0.11811023622047245" top="0.9448818897637796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3D01-12DF-4D7A-837A-0DEA29D57450}">
  <sheetPr>
    <tabColor rgb="FF7030A0"/>
  </sheetPr>
  <dimension ref="A1:R28"/>
  <sheetViews>
    <sheetView tabSelected="1" zoomScale="120" zoomScaleNormal="120" workbookViewId="0">
      <selection activeCell="N25" sqref="N25"/>
    </sheetView>
  </sheetViews>
  <sheetFormatPr defaultRowHeight="12.75" x14ac:dyDescent="0.2"/>
  <cols>
    <col min="1" max="1" width="7.140625" customWidth="1"/>
    <col min="2" max="2" width="22.28515625" customWidth="1"/>
    <col min="3" max="3" width="8.7109375" customWidth="1"/>
    <col min="4" max="4" width="24.7109375" customWidth="1"/>
    <col min="5" max="5" width="6.7109375" customWidth="1"/>
    <col min="6" max="6" width="7.140625" customWidth="1"/>
    <col min="7" max="7" width="8" customWidth="1"/>
    <col min="8" max="8" width="9.42578125" customWidth="1"/>
  </cols>
  <sheetData>
    <row r="1" spans="1:18" ht="18" customHeight="1" x14ac:dyDescent="0.2">
      <c r="A1" s="178" t="s">
        <v>20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8" ht="18" customHeight="1" x14ac:dyDescent="0.2">
      <c r="A2" s="178" t="s">
        <v>105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8" ht="15.75" x14ac:dyDescent="0.25">
      <c r="A3" s="179" t="s">
        <v>15</v>
      </c>
      <c r="B3" s="179"/>
      <c r="C3" s="5"/>
      <c r="D3" s="5"/>
      <c r="E3" s="3"/>
      <c r="F3" s="3"/>
      <c r="G3" s="3"/>
      <c r="H3" s="3"/>
      <c r="I3" s="6"/>
    </row>
    <row r="4" spans="1:18" ht="15.75" x14ac:dyDescent="0.25">
      <c r="A4" s="180">
        <v>46081</v>
      </c>
      <c r="B4" s="179"/>
      <c r="C4" s="8"/>
      <c r="D4" s="8"/>
      <c r="E4" s="4"/>
      <c r="F4" s="4"/>
      <c r="G4" s="181"/>
      <c r="H4" s="181"/>
      <c r="I4" s="6"/>
    </row>
    <row r="5" spans="1:18" ht="15.75" x14ac:dyDescent="0.25">
      <c r="A5" s="128"/>
      <c r="B5" s="127"/>
      <c r="C5" s="8"/>
      <c r="D5" s="8"/>
      <c r="E5" s="4"/>
      <c r="F5" s="4"/>
      <c r="G5" s="129"/>
      <c r="H5" s="129"/>
      <c r="I5" s="6"/>
    </row>
    <row r="6" spans="1:18" ht="24" customHeight="1" thickBot="1" x14ac:dyDescent="0.3">
      <c r="B6" s="160" t="s">
        <v>114</v>
      </c>
      <c r="C6" s="160"/>
      <c r="D6" s="160"/>
    </row>
    <row r="7" spans="1:18" ht="18" customHeight="1" thickBot="1" x14ac:dyDescent="0.25">
      <c r="A7" s="153" t="s">
        <v>0</v>
      </c>
      <c r="B7" s="153" t="s">
        <v>1</v>
      </c>
      <c r="C7" s="153" t="s">
        <v>13</v>
      </c>
      <c r="D7" s="153" t="s">
        <v>14</v>
      </c>
      <c r="E7" s="153" t="s">
        <v>3</v>
      </c>
      <c r="F7" s="153"/>
      <c r="G7" s="153"/>
      <c r="H7" s="154" t="s">
        <v>107</v>
      </c>
      <c r="I7" s="156" t="s">
        <v>106</v>
      </c>
      <c r="J7" s="157" t="s">
        <v>16</v>
      </c>
      <c r="K7" s="23"/>
    </row>
    <row r="8" spans="1:18" ht="27" customHeight="1" thickBot="1" x14ac:dyDescent="0.25">
      <c r="A8" s="153"/>
      <c r="B8" s="153"/>
      <c r="C8" s="153"/>
      <c r="D8" s="153"/>
      <c r="E8" s="20" t="s">
        <v>4</v>
      </c>
      <c r="F8" s="20" t="s">
        <v>115</v>
      </c>
      <c r="G8" s="21" t="s">
        <v>5</v>
      </c>
      <c r="H8" s="155"/>
      <c r="I8" s="156"/>
      <c r="J8" s="158"/>
      <c r="K8" s="23"/>
      <c r="M8" s="17"/>
      <c r="N8" s="18"/>
      <c r="O8" s="17"/>
      <c r="P8" s="18"/>
      <c r="Q8" s="14"/>
      <c r="R8" s="17"/>
    </row>
    <row r="9" spans="1:18" ht="18" customHeight="1" x14ac:dyDescent="0.25">
      <c r="A9" s="142">
        <v>252</v>
      </c>
      <c r="B9" s="77" t="s">
        <v>95</v>
      </c>
      <c r="C9" s="78">
        <v>2011</v>
      </c>
      <c r="D9" s="167"/>
      <c r="E9" s="38">
        <v>1</v>
      </c>
      <c r="F9" s="38">
        <v>3</v>
      </c>
      <c r="G9" s="38">
        <f t="shared" ref="G9:G16" si="0">SUM(E9:F9)</f>
        <v>4</v>
      </c>
      <c r="H9" s="174">
        <f>(G9+G10)</f>
        <v>5</v>
      </c>
      <c r="I9" s="176">
        <v>1.2361111111111111E-2</v>
      </c>
      <c r="J9" s="174">
        <v>1</v>
      </c>
      <c r="K9" s="41"/>
      <c r="L9" s="41"/>
      <c r="M9" s="41"/>
      <c r="N9" s="41"/>
      <c r="O9" s="41"/>
      <c r="P9" s="41"/>
      <c r="Q9" s="41"/>
      <c r="R9" s="41"/>
    </row>
    <row r="10" spans="1:18" s="41" customFormat="1" ht="18" customHeight="1" thickBot="1" x14ac:dyDescent="0.3">
      <c r="A10" s="143">
        <v>262</v>
      </c>
      <c r="B10" s="111" t="s">
        <v>54</v>
      </c>
      <c r="C10" s="112">
        <v>1990</v>
      </c>
      <c r="D10" s="168"/>
      <c r="E10" s="113">
        <v>0</v>
      </c>
      <c r="F10" s="113">
        <v>1</v>
      </c>
      <c r="G10" s="108">
        <f t="shared" si="0"/>
        <v>1</v>
      </c>
      <c r="H10" s="175"/>
      <c r="I10" s="177"/>
      <c r="J10" s="175"/>
      <c r="M10" s="42"/>
      <c r="N10" s="43"/>
      <c r="O10" s="44"/>
      <c r="P10" s="43"/>
      <c r="Q10" s="45"/>
      <c r="R10" s="46"/>
    </row>
    <row r="11" spans="1:18" s="41" customFormat="1" ht="18" customHeight="1" x14ac:dyDescent="0.25">
      <c r="A11" s="146">
        <v>254</v>
      </c>
      <c r="B11" s="95" t="s">
        <v>40</v>
      </c>
      <c r="C11" s="96">
        <v>2005</v>
      </c>
      <c r="D11" s="170" t="s">
        <v>42</v>
      </c>
      <c r="E11" s="114">
        <v>0</v>
      </c>
      <c r="F11" s="114">
        <v>0</v>
      </c>
      <c r="G11" s="38">
        <f t="shared" si="0"/>
        <v>0</v>
      </c>
      <c r="H11" s="161">
        <f>(G11+G12)</f>
        <v>1</v>
      </c>
      <c r="I11" s="164">
        <v>1.2962962962962963E-2</v>
      </c>
      <c r="J11" s="161">
        <v>2</v>
      </c>
      <c r="M11" s="42"/>
      <c r="N11" s="43"/>
      <c r="O11" s="44"/>
      <c r="P11" s="43"/>
      <c r="Q11" s="45"/>
      <c r="R11" s="46"/>
    </row>
    <row r="12" spans="1:18" s="41" customFormat="1" ht="18" customHeight="1" thickBot="1" x14ac:dyDescent="0.3">
      <c r="A12" s="141">
        <v>264</v>
      </c>
      <c r="B12" s="151" t="s">
        <v>43</v>
      </c>
      <c r="C12" s="152">
        <v>1979</v>
      </c>
      <c r="D12" s="171"/>
      <c r="E12" s="119">
        <v>1</v>
      </c>
      <c r="F12" s="119">
        <v>0</v>
      </c>
      <c r="G12" s="109">
        <f t="shared" si="0"/>
        <v>1</v>
      </c>
      <c r="H12" s="162"/>
      <c r="I12" s="165"/>
      <c r="J12" s="162"/>
      <c r="M12" s="42"/>
      <c r="N12" s="43"/>
      <c r="O12" s="44"/>
      <c r="P12" s="43"/>
      <c r="Q12" s="45"/>
      <c r="R12" s="46"/>
    </row>
    <row r="13" spans="1:18" s="41" customFormat="1" ht="18" customHeight="1" x14ac:dyDescent="0.25">
      <c r="A13" s="142">
        <v>253</v>
      </c>
      <c r="B13" s="77" t="s">
        <v>86</v>
      </c>
      <c r="C13" s="78">
        <v>1978</v>
      </c>
      <c r="D13" s="169" t="s">
        <v>87</v>
      </c>
      <c r="E13" s="38">
        <v>0</v>
      </c>
      <c r="F13" s="38">
        <v>0</v>
      </c>
      <c r="G13" s="38">
        <f t="shared" si="0"/>
        <v>0</v>
      </c>
      <c r="H13" s="174">
        <f>(G13+G14)</f>
        <v>1</v>
      </c>
      <c r="I13" s="176">
        <v>1.3194444444444444E-2</v>
      </c>
      <c r="J13" s="174">
        <v>3</v>
      </c>
    </row>
    <row r="14" spans="1:18" s="41" customFormat="1" ht="18" customHeight="1" thickBot="1" x14ac:dyDescent="0.3">
      <c r="A14" s="143">
        <v>263</v>
      </c>
      <c r="B14" s="120" t="s">
        <v>88</v>
      </c>
      <c r="C14" s="121">
        <v>1979</v>
      </c>
      <c r="D14" s="168"/>
      <c r="E14" s="119">
        <v>0</v>
      </c>
      <c r="F14" s="119">
        <v>1</v>
      </c>
      <c r="G14" s="119">
        <f t="shared" si="0"/>
        <v>1</v>
      </c>
      <c r="H14" s="175"/>
      <c r="I14" s="177"/>
      <c r="J14" s="175"/>
      <c r="K14"/>
      <c r="L14"/>
      <c r="M14" s="10"/>
      <c r="N14" s="11"/>
      <c r="O14" s="12"/>
      <c r="P14" s="11"/>
      <c r="Q14" s="14"/>
      <c r="R14" s="13"/>
    </row>
    <row r="15" spans="1:18" s="41" customFormat="1" ht="18" customHeight="1" x14ac:dyDescent="0.25">
      <c r="A15" s="144">
        <v>251</v>
      </c>
      <c r="B15" s="35" t="s">
        <v>110</v>
      </c>
      <c r="C15" s="36">
        <v>1966</v>
      </c>
      <c r="D15" s="169"/>
      <c r="E15" s="38">
        <v>0</v>
      </c>
      <c r="F15" s="38">
        <v>2</v>
      </c>
      <c r="G15" s="38">
        <f t="shared" si="0"/>
        <v>2</v>
      </c>
      <c r="H15" s="174">
        <f>(G15+G16)</f>
        <v>4</v>
      </c>
      <c r="I15" s="176">
        <v>1.3946759259259259E-2</v>
      </c>
      <c r="J15" s="174">
        <v>4</v>
      </c>
      <c r="K15"/>
      <c r="L15"/>
      <c r="M15" s="10"/>
      <c r="N15" s="11"/>
      <c r="O15" s="12"/>
      <c r="P15" s="11"/>
      <c r="Q15" s="14"/>
      <c r="R15" s="13"/>
    </row>
    <row r="16" spans="1:18" s="41" customFormat="1" ht="18" customHeight="1" thickBot="1" x14ac:dyDescent="0.3">
      <c r="A16" s="141">
        <v>261</v>
      </c>
      <c r="B16" s="111" t="s">
        <v>45</v>
      </c>
      <c r="C16" s="112">
        <v>1990</v>
      </c>
      <c r="D16" s="168"/>
      <c r="E16" s="109">
        <v>1</v>
      </c>
      <c r="F16" s="109">
        <v>1</v>
      </c>
      <c r="G16" s="110">
        <f t="shared" si="0"/>
        <v>2</v>
      </c>
      <c r="H16" s="175"/>
      <c r="I16" s="177"/>
      <c r="J16" s="175"/>
      <c r="K16"/>
      <c r="L16"/>
      <c r="M16" s="10"/>
      <c r="N16" s="11"/>
      <c r="O16" s="12"/>
      <c r="P16" s="11"/>
      <c r="Q16" s="14"/>
      <c r="R16" s="13"/>
    </row>
    <row r="17" spans="1:18" s="41" customFormat="1" ht="18" customHeight="1" x14ac:dyDescent="0.25">
      <c r="A17" s="147"/>
      <c r="B17" s="148"/>
      <c r="C17" s="149"/>
      <c r="D17" s="30"/>
      <c r="E17" s="147"/>
      <c r="F17" s="147"/>
      <c r="G17" s="68"/>
      <c r="H17" s="147"/>
      <c r="I17" s="150"/>
      <c r="J17" s="147"/>
      <c r="K17"/>
      <c r="L17"/>
      <c r="M17" s="10"/>
      <c r="N17" s="11"/>
      <c r="O17" s="12"/>
      <c r="P17" s="11"/>
      <c r="Q17" s="14"/>
      <c r="R17" s="13"/>
    </row>
    <row r="18" spans="1:18" s="41" customFormat="1" ht="18" customHeight="1" thickBot="1" x14ac:dyDescent="0.3">
      <c r="A18" s="147"/>
      <c r="B18" s="159" t="s">
        <v>116</v>
      </c>
      <c r="C18" s="159"/>
      <c r="D18" s="159"/>
      <c r="E18" s="147"/>
      <c r="F18" s="147"/>
      <c r="G18" s="68"/>
      <c r="H18" s="147"/>
      <c r="I18" s="150"/>
      <c r="J18" s="147"/>
      <c r="K18"/>
      <c r="L18"/>
      <c r="M18" s="10"/>
      <c r="N18" s="11"/>
      <c r="O18" s="12"/>
      <c r="P18" s="11"/>
      <c r="Q18" s="14"/>
      <c r="R18" s="13"/>
    </row>
    <row r="19" spans="1:18" s="41" customFormat="1" ht="18" customHeight="1" thickBot="1" x14ac:dyDescent="0.3">
      <c r="A19" s="153" t="s">
        <v>0</v>
      </c>
      <c r="B19" s="153" t="s">
        <v>1</v>
      </c>
      <c r="C19" s="153" t="s">
        <v>13</v>
      </c>
      <c r="D19" s="153" t="s">
        <v>14</v>
      </c>
      <c r="E19" s="153" t="s">
        <v>3</v>
      </c>
      <c r="F19" s="153"/>
      <c r="G19" s="153"/>
      <c r="H19" s="154" t="s">
        <v>107</v>
      </c>
      <c r="I19" s="156" t="s">
        <v>106</v>
      </c>
      <c r="J19" s="157" t="s">
        <v>16</v>
      </c>
      <c r="K19"/>
      <c r="L19"/>
      <c r="M19" s="10"/>
      <c r="N19" s="11"/>
      <c r="O19" s="12"/>
      <c r="P19" s="11"/>
      <c r="Q19" s="14"/>
      <c r="R19" s="13"/>
    </row>
    <row r="20" spans="1:18" s="41" customFormat="1" ht="24" customHeight="1" thickBot="1" x14ac:dyDescent="0.3">
      <c r="A20" s="153"/>
      <c r="B20" s="153"/>
      <c r="C20" s="153"/>
      <c r="D20" s="153"/>
      <c r="E20" s="20" t="s">
        <v>4</v>
      </c>
      <c r="F20" s="20" t="s">
        <v>115</v>
      </c>
      <c r="G20" s="21" t="s">
        <v>5</v>
      </c>
      <c r="H20" s="155"/>
      <c r="I20" s="156"/>
      <c r="J20" s="158"/>
      <c r="K20"/>
      <c r="L20"/>
      <c r="M20" s="10"/>
      <c r="N20" s="11"/>
      <c r="O20" s="12"/>
      <c r="P20" s="11"/>
      <c r="Q20" s="14"/>
      <c r="R20" s="13"/>
    </row>
    <row r="21" spans="1:18" s="41" customFormat="1" ht="18" customHeight="1" x14ac:dyDescent="0.25">
      <c r="A21" s="146">
        <v>257</v>
      </c>
      <c r="B21" s="117" t="s">
        <v>59</v>
      </c>
      <c r="C21" s="118">
        <v>2009</v>
      </c>
      <c r="D21" s="170" t="s">
        <v>75</v>
      </c>
      <c r="E21" s="114">
        <v>1</v>
      </c>
      <c r="F21" s="114">
        <v>3</v>
      </c>
      <c r="G21" s="38">
        <f t="shared" ref="G21:G28" si="1">SUM(E21:F21)</f>
        <v>4</v>
      </c>
      <c r="H21" s="161">
        <f>(G21+G22)</f>
        <v>4</v>
      </c>
      <c r="I21" s="164">
        <v>1.5219907407407408E-2</v>
      </c>
      <c r="J21" s="161">
        <v>1</v>
      </c>
      <c r="K21"/>
      <c r="L21"/>
      <c r="M21" s="10"/>
      <c r="N21" s="11"/>
      <c r="O21" s="12"/>
      <c r="P21" s="11"/>
      <c r="Q21" s="14"/>
      <c r="R21" s="13"/>
    </row>
    <row r="22" spans="1:18" s="41" customFormat="1" ht="18" customHeight="1" thickBot="1" x14ac:dyDescent="0.3">
      <c r="A22" s="141">
        <v>267</v>
      </c>
      <c r="B22" s="120" t="s">
        <v>113</v>
      </c>
      <c r="C22" s="121">
        <v>2008</v>
      </c>
      <c r="D22" s="171"/>
      <c r="E22" s="119">
        <v>0</v>
      </c>
      <c r="F22" s="119">
        <v>0</v>
      </c>
      <c r="G22" s="110">
        <f t="shared" si="1"/>
        <v>0</v>
      </c>
      <c r="H22" s="162"/>
      <c r="I22" s="165"/>
      <c r="J22" s="162"/>
      <c r="K22"/>
      <c r="L22"/>
      <c r="M22" s="10"/>
      <c r="N22" s="11"/>
      <c r="O22" s="12"/>
      <c r="P22" s="11"/>
      <c r="Q22" s="14"/>
      <c r="R22" s="13"/>
    </row>
    <row r="23" spans="1:18" s="41" customFormat="1" ht="18" customHeight="1" x14ac:dyDescent="0.25">
      <c r="A23" s="145">
        <v>258</v>
      </c>
      <c r="B23" s="117" t="s">
        <v>112</v>
      </c>
      <c r="C23" s="118">
        <v>2008</v>
      </c>
      <c r="D23" s="170" t="s">
        <v>75</v>
      </c>
      <c r="E23" s="114">
        <v>1</v>
      </c>
      <c r="F23" s="114">
        <v>1</v>
      </c>
      <c r="G23" s="38">
        <f t="shared" si="1"/>
        <v>2</v>
      </c>
      <c r="H23" s="161">
        <f>(G23+G24)</f>
        <v>6</v>
      </c>
      <c r="I23" s="164">
        <v>1.5462962962962963E-2</v>
      </c>
      <c r="J23" s="161">
        <v>2</v>
      </c>
      <c r="K23"/>
      <c r="L23"/>
      <c r="M23" s="10"/>
      <c r="N23" s="11"/>
      <c r="O23" s="12"/>
      <c r="P23" s="11"/>
      <c r="Q23" s="14"/>
      <c r="R23" s="13"/>
    </row>
    <row r="24" spans="1:18" s="41" customFormat="1" ht="18" customHeight="1" thickBot="1" x14ac:dyDescent="0.3">
      <c r="A24" s="143">
        <v>268</v>
      </c>
      <c r="B24" s="120" t="s">
        <v>60</v>
      </c>
      <c r="C24" s="121">
        <v>2009</v>
      </c>
      <c r="D24" s="171"/>
      <c r="E24" s="119">
        <v>1</v>
      </c>
      <c r="F24" s="119">
        <v>3</v>
      </c>
      <c r="G24" s="119">
        <f t="shared" si="1"/>
        <v>4</v>
      </c>
      <c r="H24" s="162"/>
      <c r="I24" s="165"/>
      <c r="J24" s="162"/>
      <c r="K24"/>
      <c r="L24"/>
      <c r="M24" s="10"/>
      <c r="N24" s="11"/>
      <c r="O24" s="12"/>
      <c r="P24" s="11"/>
      <c r="Q24" s="14"/>
      <c r="R24" s="13"/>
    </row>
    <row r="25" spans="1:18" s="41" customFormat="1" ht="18" customHeight="1" x14ac:dyDescent="0.25">
      <c r="A25" s="146">
        <v>255</v>
      </c>
      <c r="B25" s="117" t="s">
        <v>74</v>
      </c>
      <c r="C25" s="118">
        <v>2008</v>
      </c>
      <c r="D25" s="170" t="s">
        <v>68</v>
      </c>
      <c r="E25" s="114">
        <v>0</v>
      </c>
      <c r="F25" s="114">
        <v>1</v>
      </c>
      <c r="G25" s="38">
        <f t="shared" si="1"/>
        <v>1</v>
      </c>
      <c r="H25" s="161">
        <f>(G25+G26)</f>
        <v>5</v>
      </c>
      <c r="I25" s="164">
        <v>1.5474537037037037E-2</v>
      </c>
      <c r="J25" s="161">
        <v>3</v>
      </c>
      <c r="K25"/>
      <c r="L25"/>
      <c r="M25" s="10"/>
      <c r="N25" s="11"/>
      <c r="O25" s="12"/>
      <c r="P25" s="11"/>
      <c r="Q25" s="14"/>
      <c r="R25" s="13"/>
    </row>
    <row r="26" spans="1:18" s="41" customFormat="1" ht="18" customHeight="1" thickBot="1" x14ac:dyDescent="0.3">
      <c r="A26" s="141">
        <v>265</v>
      </c>
      <c r="B26" s="120" t="s">
        <v>71</v>
      </c>
      <c r="C26" s="121">
        <v>2010</v>
      </c>
      <c r="D26" s="171"/>
      <c r="E26" s="119">
        <v>1</v>
      </c>
      <c r="F26" s="119">
        <v>3</v>
      </c>
      <c r="G26" s="108">
        <f t="shared" si="1"/>
        <v>4</v>
      </c>
      <c r="H26" s="162"/>
      <c r="I26" s="165"/>
      <c r="J26" s="162"/>
      <c r="K26"/>
      <c r="L26"/>
      <c r="M26" s="10"/>
      <c r="N26" s="11"/>
      <c r="O26" s="12"/>
      <c r="P26" s="11"/>
      <c r="Q26" s="14"/>
      <c r="R26" s="13"/>
    </row>
    <row r="27" spans="1:18" ht="15.75" x14ac:dyDescent="0.25">
      <c r="A27" s="142">
        <v>256</v>
      </c>
      <c r="B27" s="117" t="s">
        <v>94</v>
      </c>
      <c r="C27" s="118">
        <v>2010</v>
      </c>
      <c r="D27" s="172" t="s">
        <v>99</v>
      </c>
      <c r="E27" s="114">
        <v>1</v>
      </c>
      <c r="F27" s="114">
        <v>0</v>
      </c>
      <c r="G27" s="38">
        <f t="shared" si="1"/>
        <v>1</v>
      </c>
      <c r="H27" s="163">
        <f>(G27+G28)</f>
        <v>2</v>
      </c>
      <c r="I27" s="166">
        <v>1.4305555555555556E-2</v>
      </c>
      <c r="J27" s="163" t="s">
        <v>111</v>
      </c>
    </row>
    <row r="28" spans="1:18" ht="16.5" thickBot="1" x14ac:dyDescent="0.3">
      <c r="A28" s="143">
        <v>266</v>
      </c>
      <c r="B28" s="120" t="s">
        <v>101</v>
      </c>
      <c r="C28" s="121">
        <v>2013</v>
      </c>
      <c r="D28" s="173"/>
      <c r="E28" s="119">
        <v>0</v>
      </c>
      <c r="F28" s="119">
        <v>1</v>
      </c>
      <c r="G28" s="108">
        <f t="shared" si="1"/>
        <v>1</v>
      </c>
      <c r="H28" s="162"/>
      <c r="I28" s="165"/>
      <c r="J28" s="162"/>
    </row>
  </sheetData>
  <mergeCells count="55">
    <mergeCell ref="A1:J1"/>
    <mergeCell ref="A2:J2"/>
    <mergeCell ref="A3:B3"/>
    <mergeCell ref="A4:B4"/>
    <mergeCell ref="G4:H4"/>
    <mergeCell ref="J7:J8"/>
    <mergeCell ref="A7:A8"/>
    <mergeCell ref="B7:B8"/>
    <mergeCell ref="C7:C8"/>
    <mergeCell ref="D7:D8"/>
    <mergeCell ref="H9:H10"/>
    <mergeCell ref="D15:D16"/>
    <mergeCell ref="E7:G7"/>
    <mergeCell ref="H7:H8"/>
    <mergeCell ref="I7:I8"/>
    <mergeCell ref="I9:I10"/>
    <mergeCell ref="I13:I14"/>
    <mergeCell ref="J15:J16"/>
    <mergeCell ref="J9:J10"/>
    <mergeCell ref="J13:J14"/>
    <mergeCell ref="I15:I16"/>
    <mergeCell ref="D27:D28"/>
    <mergeCell ref="D23:D24"/>
    <mergeCell ref="D21:D22"/>
    <mergeCell ref="D25:D26"/>
    <mergeCell ref="H13:H14"/>
    <mergeCell ref="H15:H16"/>
    <mergeCell ref="H11:H12"/>
    <mergeCell ref="H27:H28"/>
    <mergeCell ref="I11:I12"/>
    <mergeCell ref="I27:I28"/>
    <mergeCell ref="I23:I24"/>
    <mergeCell ref="I21:I22"/>
    <mergeCell ref="I25:I26"/>
    <mergeCell ref="H23:H24"/>
    <mergeCell ref="H21:H22"/>
    <mergeCell ref="H25:H26"/>
    <mergeCell ref="J11:J12"/>
    <mergeCell ref="J27:J28"/>
    <mergeCell ref="J23:J24"/>
    <mergeCell ref="J21:J22"/>
    <mergeCell ref="J25:J26"/>
    <mergeCell ref="B6:D6"/>
    <mergeCell ref="A19:A20"/>
    <mergeCell ref="B19:B20"/>
    <mergeCell ref="C19:C20"/>
    <mergeCell ref="D19:D20"/>
    <mergeCell ref="D9:D10"/>
    <mergeCell ref="D13:D14"/>
    <mergeCell ref="D11:D12"/>
    <mergeCell ref="E19:G19"/>
    <mergeCell ref="H19:H20"/>
    <mergeCell ref="I19:I20"/>
    <mergeCell ref="J19:J20"/>
    <mergeCell ref="B18:D18"/>
  </mergeCells>
  <printOptions horizontalCentered="1"/>
  <pageMargins left="0.9055118110236221" right="0.11811023622047245" top="0.94488188976377963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207D9-184A-4AB1-B000-D13AD6999FFB}">
  <sheetPr>
    <tabColor rgb="FFFF6699"/>
  </sheetPr>
  <dimension ref="A1:F78"/>
  <sheetViews>
    <sheetView topLeftCell="A22" zoomScaleNormal="100" workbookViewId="0">
      <selection activeCell="N40" sqref="N40"/>
    </sheetView>
  </sheetViews>
  <sheetFormatPr defaultRowHeight="12.75" x14ac:dyDescent="0.2"/>
  <cols>
    <col min="2" max="2" width="20.7109375" customWidth="1"/>
    <col min="3" max="4" width="10.85546875" customWidth="1"/>
    <col min="5" max="5" width="26.5703125" customWidth="1"/>
    <col min="6" max="6" width="10.42578125" customWidth="1"/>
  </cols>
  <sheetData>
    <row r="1" spans="1:6" ht="18" customHeight="1" x14ac:dyDescent="0.2">
      <c r="A1" s="195" t="s">
        <v>20</v>
      </c>
      <c r="B1" s="195"/>
      <c r="C1" s="195"/>
      <c r="D1" s="195"/>
      <c r="E1" s="195"/>
      <c r="F1" s="195"/>
    </row>
    <row r="2" spans="1:6" ht="18" customHeight="1" x14ac:dyDescent="0.2">
      <c r="A2" s="195" t="s">
        <v>21</v>
      </c>
      <c r="B2" s="195"/>
      <c r="C2" s="195"/>
      <c r="D2" s="195"/>
      <c r="E2" s="195"/>
      <c r="F2" s="195"/>
    </row>
    <row r="3" spans="1:6" x14ac:dyDescent="0.2">
      <c r="A3" s="196"/>
      <c r="B3" s="196"/>
    </row>
    <row r="4" spans="1:6" ht="15.75" x14ac:dyDescent="0.25">
      <c r="A4" s="197">
        <v>46081</v>
      </c>
      <c r="B4" s="198"/>
    </row>
    <row r="5" spans="1:6" ht="15.75" x14ac:dyDescent="0.25">
      <c r="A5" s="198" t="s">
        <v>23</v>
      </c>
      <c r="B5" s="198"/>
      <c r="E5" s="198" t="s">
        <v>24</v>
      </c>
      <c r="F5" s="198"/>
    </row>
    <row r="6" spans="1:6" ht="15.75" x14ac:dyDescent="0.25">
      <c r="A6" s="68"/>
      <c r="B6" s="68"/>
      <c r="E6" s="68"/>
      <c r="F6" s="68"/>
    </row>
    <row r="9" spans="1:6" ht="15.75" x14ac:dyDescent="0.25">
      <c r="A9" s="199" t="s">
        <v>28</v>
      </c>
      <c r="B9" s="199"/>
      <c r="C9" s="199"/>
      <c r="D9" s="199"/>
      <c r="E9" s="199"/>
      <c r="F9" s="199"/>
    </row>
    <row r="10" spans="1:6" ht="13.5" thickBot="1" x14ac:dyDescent="0.25"/>
    <row r="11" spans="1:6" ht="15" customHeight="1" thickBot="1" x14ac:dyDescent="0.25">
      <c r="A11" s="153" t="s">
        <v>0</v>
      </c>
      <c r="B11" s="153" t="s">
        <v>1</v>
      </c>
      <c r="C11" s="154" t="s">
        <v>13</v>
      </c>
      <c r="D11" s="154" t="s">
        <v>29</v>
      </c>
      <c r="E11" s="153" t="s">
        <v>25</v>
      </c>
      <c r="F11" s="153" t="s">
        <v>2</v>
      </c>
    </row>
    <row r="12" spans="1:6" ht="13.5" thickBot="1" x14ac:dyDescent="0.25">
      <c r="A12" s="153"/>
      <c r="B12" s="153"/>
      <c r="C12" s="155"/>
      <c r="D12" s="155"/>
      <c r="E12" s="153"/>
      <c r="F12" s="153"/>
    </row>
    <row r="13" spans="1:6" ht="15.75" customHeight="1" x14ac:dyDescent="0.25">
      <c r="A13" s="114">
        <v>241</v>
      </c>
      <c r="B13" s="122" t="s">
        <v>104</v>
      </c>
      <c r="C13" s="114">
        <v>2009</v>
      </c>
      <c r="D13" s="114" t="s">
        <v>34</v>
      </c>
      <c r="E13" s="77" t="s">
        <v>32</v>
      </c>
      <c r="F13" s="115">
        <v>0</v>
      </c>
    </row>
    <row r="14" spans="1:6" ht="15.75" customHeight="1" x14ac:dyDescent="0.25">
      <c r="A14" s="38">
        <v>201</v>
      </c>
      <c r="B14" s="77" t="s">
        <v>33</v>
      </c>
      <c r="C14" s="78">
        <v>2010</v>
      </c>
      <c r="D14" s="78" t="s">
        <v>34</v>
      </c>
      <c r="E14" s="77" t="s">
        <v>32</v>
      </c>
      <c r="F14" s="116">
        <v>3.4722222222222224E-4</v>
      </c>
    </row>
    <row r="15" spans="1:6" ht="15.75" customHeight="1" x14ac:dyDescent="0.25">
      <c r="A15" s="34">
        <v>202</v>
      </c>
      <c r="B15" s="35" t="s">
        <v>59</v>
      </c>
      <c r="C15" s="36">
        <v>2009</v>
      </c>
      <c r="D15" s="36" t="s">
        <v>34</v>
      </c>
      <c r="E15" s="35" t="s">
        <v>75</v>
      </c>
      <c r="F15" s="37">
        <v>6.9444444444444447E-4</v>
      </c>
    </row>
    <row r="16" spans="1:6" ht="15.75" customHeight="1" x14ac:dyDescent="0.25">
      <c r="A16" s="34">
        <v>203</v>
      </c>
      <c r="B16" s="35" t="s">
        <v>94</v>
      </c>
      <c r="C16" s="47">
        <v>2010</v>
      </c>
      <c r="D16" s="36" t="s">
        <v>34</v>
      </c>
      <c r="E16" s="76" t="s">
        <v>99</v>
      </c>
      <c r="F16" s="37">
        <v>1.0416666666666699E-3</v>
      </c>
    </row>
    <row r="17" spans="1:6" ht="15.75" customHeight="1" x14ac:dyDescent="0.25">
      <c r="A17" s="34">
        <v>204</v>
      </c>
      <c r="B17" s="35" t="s">
        <v>56</v>
      </c>
      <c r="C17" s="36">
        <v>2008</v>
      </c>
      <c r="D17" s="36" t="s">
        <v>57</v>
      </c>
      <c r="E17" s="35" t="s">
        <v>75</v>
      </c>
      <c r="F17" s="37">
        <v>1.38888888888889E-3</v>
      </c>
    </row>
    <row r="18" spans="1:6" ht="15.75" customHeight="1" x14ac:dyDescent="0.25">
      <c r="A18" s="34">
        <v>205</v>
      </c>
      <c r="B18" s="35" t="s">
        <v>58</v>
      </c>
      <c r="C18" s="36">
        <v>2008</v>
      </c>
      <c r="D18" s="36" t="s">
        <v>57</v>
      </c>
      <c r="E18" s="35" t="s">
        <v>75</v>
      </c>
      <c r="F18" s="37">
        <v>1.7361111111111099E-3</v>
      </c>
    </row>
    <row r="19" spans="1:6" ht="15.75" customHeight="1" x14ac:dyDescent="0.25">
      <c r="A19" s="34">
        <v>206</v>
      </c>
      <c r="B19" s="35" t="s">
        <v>74</v>
      </c>
      <c r="C19" s="36">
        <v>2008</v>
      </c>
      <c r="D19" s="36" t="s">
        <v>57</v>
      </c>
      <c r="E19" s="35" t="s">
        <v>68</v>
      </c>
      <c r="F19" s="37">
        <v>2.0833333333333298E-3</v>
      </c>
    </row>
    <row r="20" spans="1:6" ht="15.75" customHeight="1" x14ac:dyDescent="0.25">
      <c r="A20" s="34">
        <v>207</v>
      </c>
      <c r="B20" s="35" t="s">
        <v>60</v>
      </c>
      <c r="C20" s="36">
        <v>2009</v>
      </c>
      <c r="D20" s="36" t="s">
        <v>51</v>
      </c>
      <c r="E20" s="35" t="s">
        <v>75</v>
      </c>
      <c r="F20" s="37">
        <v>2.43055555555555E-3</v>
      </c>
    </row>
    <row r="21" spans="1:6" ht="15.75" customHeight="1" x14ac:dyDescent="0.25">
      <c r="A21" s="34">
        <v>208</v>
      </c>
      <c r="B21" s="35" t="s">
        <v>72</v>
      </c>
      <c r="C21" s="36">
        <v>2010</v>
      </c>
      <c r="D21" s="36" t="s">
        <v>51</v>
      </c>
      <c r="E21" s="35" t="s">
        <v>68</v>
      </c>
      <c r="F21" s="37">
        <v>2.7777777777777801E-3</v>
      </c>
    </row>
    <row r="22" spans="1:6" ht="15.75" customHeight="1" x14ac:dyDescent="0.2">
      <c r="A22" s="34">
        <v>209</v>
      </c>
      <c r="B22" s="35" t="s">
        <v>50</v>
      </c>
      <c r="C22" s="47">
        <v>2009</v>
      </c>
      <c r="D22" s="47" t="s">
        <v>51</v>
      </c>
      <c r="E22" s="35" t="s">
        <v>80</v>
      </c>
      <c r="F22" s="37">
        <v>3.1250000000000002E-3</v>
      </c>
    </row>
    <row r="23" spans="1:6" ht="15.75" customHeight="1" x14ac:dyDescent="0.25">
      <c r="A23" s="34">
        <v>210</v>
      </c>
      <c r="B23" s="35" t="s">
        <v>95</v>
      </c>
      <c r="C23" s="36">
        <v>2011</v>
      </c>
      <c r="D23" s="36" t="s">
        <v>51</v>
      </c>
      <c r="E23" s="76" t="s">
        <v>99</v>
      </c>
      <c r="F23" s="37">
        <v>3.4722222222222199E-3</v>
      </c>
    </row>
    <row r="24" spans="1:6" ht="15.75" customHeight="1" x14ac:dyDescent="0.25">
      <c r="A24" s="34">
        <v>211</v>
      </c>
      <c r="B24" s="35" t="s">
        <v>40</v>
      </c>
      <c r="C24" s="36">
        <v>2005</v>
      </c>
      <c r="D24" s="36" t="s">
        <v>41</v>
      </c>
      <c r="E24" s="35" t="s">
        <v>42</v>
      </c>
      <c r="F24" s="37">
        <v>3.81944444444444E-3</v>
      </c>
    </row>
    <row r="25" spans="1:6" ht="15.75" customHeight="1" x14ac:dyDescent="0.25">
      <c r="A25" s="16">
        <v>220</v>
      </c>
      <c r="B25" s="35" t="s">
        <v>73</v>
      </c>
      <c r="C25" s="36">
        <v>2008</v>
      </c>
      <c r="D25" s="36" t="s">
        <v>41</v>
      </c>
      <c r="E25" s="35" t="s">
        <v>68</v>
      </c>
      <c r="F25" s="37">
        <v>4.1666666666666597E-3</v>
      </c>
    </row>
    <row r="26" spans="1:6" ht="15.75" customHeight="1" x14ac:dyDescent="0.25">
      <c r="A26" s="38">
        <v>213</v>
      </c>
      <c r="B26" s="77" t="s">
        <v>71</v>
      </c>
      <c r="C26" s="78">
        <v>2010</v>
      </c>
      <c r="D26" s="78" t="s">
        <v>51</v>
      </c>
      <c r="E26" s="77" t="s">
        <v>68</v>
      </c>
      <c r="F26" s="37">
        <v>4.5138888888888902E-3</v>
      </c>
    </row>
    <row r="27" spans="1:6" ht="15.75" customHeight="1" x14ac:dyDescent="0.25">
      <c r="A27" s="34">
        <v>214</v>
      </c>
      <c r="B27" s="35" t="s">
        <v>88</v>
      </c>
      <c r="C27" s="36">
        <v>1979</v>
      </c>
      <c r="D27" s="36" t="s">
        <v>44</v>
      </c>
      <c r="E27" s="35" t="s">
        <v>87</v>
      </c>
      <c r="F27" s="37">
        <v>4.8611111111111103E-3</v>
      </c>
    </row>
    <row r="28" spans="1:6" ht="15.75" customHeight="1" x14ac:dyDescent="0.25">
      <c r="A28" s="34">
        <v>215</v>
      </c>
      <c r="B28" s="35" t="s">
        <v>43</v>
      </c>
      <c r="C28" s="36">
        <v>1979</v>
      </c>
      <c r="D28" s="36" t="s">
        <v>44</v>
      </c>
      <c r="E28" s="35" t="s">
        <v>42</v>
      </c>
      <c r="F28" s="37">
        <v>5.2083333333333296E-3</v>
      </c>
    </row>
    <row r="29" spans="1:6" ht="15.75" customHeight="1" x14ac:dyDescent="0.25">
      <c r="A29" s="34">
        <v>216</v>
      </c>
      <c r="B29" s="35" t="s">
        <v>86</v>
      </c>
      <c r="C29" s="36">
        <v>1978</v>
      </c>
      <c r="D29" s="36" t="s">
        <v>44</v>
      </c>
      <c r="E29" s="35" t="s">
        <v>87</v>
      </c>
      <c r="F29" s="37">
        <v>5.5555555555555497E-3</v>
      </c>
    </row>
    <row r="30" spans="1:6" ht="15.75" customHeight="1" x14ac:dyDescent="0.25">
      <c r="A30" s="34">
        <v>217</v>
      </c>
      <c r="B30" s="35" t="s">
        <v>45</v>
      </c>
      <c r="C30" s="36">
        <v>1990</v>
      </c>
      <c r="D30" s="36" t="s">
        <v>44</v>
      </c>
      <c r="E30" s="35" t="s">
        <v>46</v>
      </c>
      <c r="F30" s="37">
        <v>5.9027777777777802E-3</v>
      </c>
    </row>
    <row r="31" spans="1:6" ht="15.75" customHeight="1" x14ac:dyDescent="0.25">
      <c r="A31" s="99">
        <v>218</v>
      </c>
      <c r="B31" s="65" t="s">
        <v>54</v>
      </c>
      <c r="C31" s="98">
        <v>1990</v>
      </c>
      <c r="D31" s="98" t="s">
        <v>44</v>
      </c>
      <c r="E31" s="65" t="s">
        <v>55</v>
      </c>
      <c r="F31" s="66">
        <v>6.2500000000000003E-3</v>
      </c>
    </row>
    <row r="32" spans="1:6" ht="15.75" customHeight="1" x14ac:dyDescent="0.25">
      <c r="A32" s="34">
        <v>219</v>
      </c>
      <c r="B32" s="35" t="s">
        <v>89</v>
      </c>
      <c r="C32" s="36">
        <v>1966</v>
      </c>
      <c r="D32" s="36" t="s">
        <v>90</v>
      </c>
      <c r="E32" s="35" t="s">
        <v>87</v>
      </c>
      <c r="F32" s="37">
        <v>6.5972222222222196E-3</v>
      </c>
    </row>
    <row r="33" spans="1:6" ht="15.75" x14ac:dyDescent="0.25">
      <c r="A33" s="16">
        <v>242</v>
      </c>
      <c r="B33" s="79" t="s">
        <v>108</v>
      </c>
      <c r="C33" s="16">
        <v>1966</v>
      </c>
      <c r="D33" s="16" t="s">
        <v>90</v>
      </c>
      <c r="E33" s="79" t="s">
        <v>109</v>
      </c>
      <c r="F33" s="24">
        <v>6.9444444444444441E-3</v>
      </c>
    </row>
    <row r="50" spans="1:6" ht="15.75" x14ac:dyDescent="0.2">
      <c r="E50" s="195" t="s">
        <v>100</v>
      </c>
      <c r="F50" s="195"/>
    </row>
    <row r="51" spans="1:6" x14ac:dyDescent="0.2">
      <c r="E51" s="100"/>
      <c r="F51" s="101"/>
    </row>
    <row r="52" spans="1:6" ht="15.75" x14ac:dyDescent="0.25">
      <c r="A52" s="199" t="s">
        <v>27</v>
      </c>
      <c r="B52" s="199"/>
      <c r="C52" s="199"/>
      <c r="D52" s="199"/>
      <c r="E52" s="199"/>
      <c r="F52" s="199"/>
    </row>
    <row r="53" spans="1:6" ht="13.5" thickBot="1" x14ac:dyDescent="0.25"/>
    <row r="54" spans="1:6" ht="13.5" thickBot="1" x14ac:dyDescent="0.25">
      <c r="A54" s="153" t="s">
        <v>0</v>
      </c>
      <c r="B54" s="153" t="s">
        <v>1</v>
      </c>
      <c r="C54" s="154" t="s">
        <v>13</v>
      </c>
      <c r="D54" s="154" t="s">
        <v>29</v>
      </c>
      <c r="E54" s="153" t="s">
        <v>25</v>
      </c>
      <c r="F54" s="153" t="s">
        <v>2</v>
      </c>
    </row>
    <row r="55" spans="1:6" ht="13.5" thickBot="1" x14ac:dyDescent="0.25">
      <c r="A55" s="153"/>
      <c r="B55" s="153"/>
      <c r="C55" s="155"/>
      <c r="D55" s="155"/>
      <c r="E55" s="153"/>
      <c r="F55" s="153"/>
    </row>
    <row r="56" spans="1:6" ht="15.75" x14ac:dyDescent="0.25">
      <c r="A56" s="34">
        <v>221</v>
      </c>
      <c r="B56" s="35" t="s">
        <v>70</v>
      </c>
      <c r="C56" s="36">
        <v>2013</v>
      </c>
      <c r="D56" s="36" t="s">
        <v>39</v>
      </c>
      <c r="E56" s="35" t="s">
        <v>32</v>
      </c>
      <c r="F56" s="37">
        <v>3.4722222222222224E-4</v>
      </c>
    </row>
    <row r="57" spans="1:6" ht="15.75" x14ac:dyDescent="0.25">
      <c r="A57" s="34">
        <v>222</v>
      </c>
      <c r="B57" s="35" t="s">
        <v>38</v>
      </c>
      <c r="C57" s="36">
        <v>2014</v>
      </c>
      <c r="D57" s="36" t="s">
        <v>39</v>
      </c>
      <c r="E57" s="35" t="s">
        <v>32</v>
      </c>
      <c r="F57" s="37">
        <v>6.9444444444444447E-4</v>
      </c>
    </row>
    <row r="58" spans="1:6" ht="15.75" x14ac:dyDescent="0.25">
      <c r="A58" s="34">
        <v>223</v>
      </c>
      <c r="B58" s="35" t="s">
        <v>67</v>
      </c>
      <c r="C58" s="36">
        <v>2013</v>
      </c>
      <c r="D58" s="36" t="s">
        <v>39</v>
      </c>
      <c r="E58" s="35" t="s">
        <v>68</v>
      </c>
      <c r="F58" s="37">
        <v>1.0416666666666699E-3</v>
      </c>
    </row>
    <row r="59" spans="1:6" ht="15.75" x14ac:dyDescent="0.25">
      <c r="A59" s="34">
        <v>224</v>
      </c>
      <c r="B59" s="35" t="s">
        <v>69</v>
      </c>
      <c r="C59" s="36">
        <v>2013</v>
      </c>
      <c r="D59" s="36" t="s">
        <v>39</v>
      </c>
      <c r="E59" s="35" t="s">
        <v>32</v>
      </c>
      <c r="F59" s="37">
        <v>1.38888888888889E-3</v>
      </c>
    </row>
    <row r="60" spans="1:6" ht="15.75" x14ac:dyDescent="0.25">
      <c r="A60" s="34">
        <v>225</v>
      </c>
      <c r="B60" s="35" t="s">
        <v>53</v>
      </c>
      <c r="C60" s="36">
        <v>2013</v>
      </c>
      <c r="D60" s="36" t="s">
        <v>39</v>
      </c>
      <c r="E60" s="35" t="s">
        <v>80</v>
      </c>
      <c r="F60" s="37">
        <v>1.7361111111111099E-3</v>
      </c>
    </row>
    <row r="61" spans="1:6" ht="15.75" x14ac:dyDescent="0.25">
      <c r="A61" s="34">
        <v>226</v>
      </c>
      <c r="B61" s="35" t="s">
        <v>64</v>
      </c>
      <c r="C61" s="36">
        <v>2014</v>
      </c>
      <c r="D61" s="36" t="s">
        <v>48</v>
      </c>
      <c r="E61" s="35" t="s">
        <v>75</v>
      </c>
      <c r="F61" s="37">
        <v>2.0833333333333298E-3</v>
      </c>
    </row>
    <row r="62" spans="1:6" ht="15.75" x14ac:dyDescent="0.25">
      <c r="A62" s="34">
        <v>227</v>
      </c>
      <c r="B62" s="35" t="s">
        <v>47</v>
      </c>
      <c r="C62" s="36">
        <v>2013</v>
      </c>
      <c r="D62" s="36" t="s">
        <v>48</v>
      </c>
      <c r="E62" s="35" t="s">
        <v>49</v>
      </c>
      <c r="F62" s="37">
        <v>2.43055555555555E-3</v>
      </c>
    </row>
    <row r="63" spans="1:6" ht="15.75" x14ac:dyDescent="0.25">
      <c r="A63" s="34">
        <v>228</v>
      </c>
      <c r="B63" s="35" t="s">
        <v>66</v>
      </c>
      <c r="C63" s="36">
        <v>2013</v>
      </c>
      <c r="D63" s="36" t="s">
        <v>48</v>
      </c>
      <c r="E63" s="35" t="s">
        <v>75</v>
      </c>
      <c r="F63" s="37">
        <v>2.7777777777777801E-3</v>
      </c>
    </row>
    <row r="64" spans="1:6" ht="15.75" x14ac:dyDescent="0.25">
      <c r="A64" s="34">
        <v>229</v>
      </c>
      <c r="B64" s="35" t="s">
        <v>65</v>
      </c>
      <c r="C64" s="36">
        <v>2013</v>
      </c>
      <c r="D64" s="36" t="s">
        <v>48</v>
      </c>
      <c r="E64" s="35" t="s">
        <v>75</v>
      </c>
      <c r="F64" s="37">
        <v>3.1250000000000002E-3</v>
      </c>
    </row>
    <row r="65" spans="1:6" ht="15.75" x14ac:dyDescent="0.25">
      <c r="A65" s="34">
        <v>230</v>
      </c>
      <c r="B65" s="35" t="s">
        <v>62</v>
      </c>
      <c r="C65" s="36">
        <v>2012</v>
      </c>
      <c r="D65" s="36" t="s">
        <v>37</v>
      </c>
      <c r="E65" s="35" t="s">
        <v>75</v>
      </c>
      <c r="F65" s="37">
        <v>3.4722222222222199E-3</v>
      </c>
    </row>
    <row r="66" spans="1:6" ht="15.75" x14ac:dyDescent="0.25">
      <c r="A66" s="34">
        <v>231</v>
      </c>
      <c r="B66" s="35" t="s">
        <v>35</v>
      </c>
      <c r="C66" s="36">
        <v>2011</v>
      </c>
      <c r="D66" s="36" t="s">
        <v>37</v>
      </c>
      <c r="E66" s="35" t="s">
        <v>32</v>
      </c>
      <c r="F66" s="37">
        <v>3.81944444444444E-3</v>
      </c>
    </row>
    <row r="67" spans="1:6" ht="15.75" x14ac:dyDescent="0.25">
      <c r="A67" s="34">
        <v>232</v>
      </c>
      <c r="B67" s="35" t="s">
        <v>52</v>
      </c>
      <c r="C67" s="36">
        <v>2012</v>
      </c>
      <c r="D67" s="36" t="s">
        <v>37</v>
      </c>
      <c r="E67" s="35" t="s">
        <v>80</v>
      </c>
      <c r="F67" s="37">
        <v>4.1666666666666597E-3</v>
      </c>
    </row>
    <row r="68" spans="1:6" ht="15.75" x14ac:dyDescent="0.25">
      <c r="A68" s="34">
        <v>233</v>
      </c>
      <c r="B68" s="35" t="s">
        <v>63</v>
      </c>
      <c r="C68" s="36">
        <v>2012</v>
      </c>
      <c r="D68" s="36" t="s">
        <v>37</v>
      </c>
      <c r="E68" s="35" t="s">
        <v>75</v>
      </c>
      <c r="F68" s="37">
        <v>4.5138888888888902E-3</v>
      </c>
    </row>
    <row r="69" spans="1:6" ht="15.75" x14ac:dyDescent="0.25">
      <c r="A69" s="34">
        <v>234</v>
      </c>
      <c r="B69" s="35" t="s">
        <v>101</v>
      </c>
      <c r="C69" s="36">
        <v>2013</v>
      </c>
      <c r="D69" s="36" t="s">
        <v>31</v>
      </c>
      <c r="E69" s="76" t="s">
        <v>99</v>
      </c>
      <c r="F69" s="37">
        <v>4.8611111111111103E-3</v>
      </c>
    </row>
    <row r="70" spans="1:6" ht="15.75" x14ac:dyDescent="0.25">
      <c r="A70" s="34">
        <v>235</v>
      </c>
      <c r="B70" s="35" t="s">
        <v>36</v>
      </c>
      <c r="C70" s="36">
        <v>2012</v>
      </c>
      <c r="D70" s="36" t="s">
        <v>31</v>
      </c>
      <c r="E70" s="35" t="s">
        <v>32</v>
      </c>
      <c r="F70" s="37">
        <v>5.2083333333333296E-3</v>
      </c>
    </row>
    <row r="71" spans="1:6" ht="15.75" x14ac:dyDescent="0.2">
      <c r="A71" s="34">
        <v>236</v>
      </c>
      <c r="B71" s="35" t="s">
        <v>61</v>
      </c>
      <c r="C71" s="47">
        <v>2011</v>
      </c>
      <c r="D71" s="47" t="s">
        <v>31</v>
      </c>
      <c r="E71" s="35" t="s">
        <v>75</v>
      </c>
      <c r="F71" s="37">
        <v>5.5555555555555497E-3</v>
      </c>
    </row>
    <row r="72" spans="1:6" ht="15.75" x14ac:dyDescent="0.25">
      <c r="A72" s="34">
        <v>237</v>
      </c>
      <c r="B72" s="35" t="s">
        <v>79</v>
      </c>
      <c r="C72" s="36">
        <v>2011</v>
      </c>
      <c r="D72" s="36" t="s">
        <v>31</v>
      </c>
      <c r="E72" s="35" t="s">
        <v>75</v>
      </c>
      <c r="F72" s="37">
        <v>5.9027777777777802E-3</v>
      </c>
    </row>
    <row r="73" spans="1:6" ht="15.75" x14ac:dyDescent="0.25">
      <c r="A73" s="34">
        <v>238</v>
      </c>
      <c r="B73" s="35" t="s">
        <v>30</v>
      </c>
      <c r="C73" s="36">
        <v>2011</v>
      </c>
      <c r="D73" s="36" t="s">
        <v>31</v>
      </c>
      <c r="E73" s="35" t="s">
        <v>32</v>
      </c>
      <c r="F73" s="37">
        <v>6.2500000000000003E-3</v>
      </c>
    </row>
    <row r="74" spans="1:6" ht="15.75" x14ac:dyDescent="0.25">
      <c r="A74" s="34">
        <v>239</v>
      </c>
      <c r="B74" s="35" t="s">
        <v>76</v>
      </c>
      <c r="C74" s="36">
        <v>2011</v>
      </c>
      <c r="D74" s="36" t="s">
        <v>31</v>
      </c>
      <c r="E74" s="35" t="s">
        <v>77</v>
      </c>
      <c r="F74" s="37">
        <v>6.5972222222222196E-3</v>
      </c>
    </row>
    <row r="75" spans="1:6" ht="15.75" x14ac:dyDescent="0.25">
      <c r="A75" s="34">
        <v>240</v>
      </c>
      <c r="B75" s="35" t="s">
        <v>78</v>
      </c>
      <c r="C75" s="36">
        <v>2012</v>
      </c>
      <c r="D75" s="36" t="s">
        <v>31</v>
      </c>
      <c r="E75" s="35" t="s">
        <v>75</v>
      </c>
      <c r="F75" s="37">
        <v>6.9444444444444397E-3</v>
      </c>
    </row>
    <row r="76" spans="1:6" ht="15.75" x14ac:dyDescent="0.25">
      <c r="A76" s="34"/>
      <c r="B76" s="35"/>
      <c r="C76" s="36"/>
      <c r="D76" s="36"/>
      <c r="E76" s="35"/>
      <c r="F76" s="37"/>
    </row>
    <row r="77" spans="1:6" ht="15.75" x14ac:dyDescent="0.25">
      <c r="A77" s="34"/>
      <c r="B77" s="35"/>
      <c r="C77" s="36"/>
      <c r="D77" s="36"/>
      <c r="E77" s="35"/>
      <c r="F77" s="37"/>
    </row>
    <row r="78" spans="1:6" ht="15.75" x14ac:dyDescent="0.25">
      <c r="A78" s="34"/>
      <c r="B78" s="35"/>
      <c r="C78" s="36"/>
      <c r="D78" s="36"/>
      <c r="E78" s="35"/>
      <c r="F78" s="37"/>
    </row>
  </sheetData>
  <mergeCells count="21">
    <mergeCell ref="E50:F50"/>
    <mergeCell ref="A52:F52"/>
    <mergeCell ref="A54:A55"/>
    <mergeCell ref="B54:B55"/>
    <mergeCell ref="C54:C55"/>
    <mergeCell ref="D54:D55"/>
    <mergeCell ref="E54:E55"/>
    <mergeCell ref="F54:F55"/>
    <mergeCell ref="A1:F1"/>
    <mergeCell ref="A2:F2"/>
    <mergeCell ref="A3:B3"/>
    <mergeCell ref="A4:B4"/>
    <mergeCell ref="D11:D12"/>
    <mergeCell ref="A5:B5"/>
    <mergeCell ref="E5:F5"/>
    <mergeCell ref="A11:A12"/>
    <mergeCell ref="B11:B12"/>
    <mergeCell ref="C11:C12"/>
    <mergeCell ref="E11:E12"/>
    <mergeCell ref="F11:F12"/>
    <mergeCell ref="A9:F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Finišo protok. MW13, 15 gr.</vt:lpstr>
      <vt:lpstr>Fin. prot. MW17,19,30,50,65 gr.</vt:lpstr>
      <vt:lpstr>Estafetės</vt:lpstr>
      <vt:lpstr>Starto protokolas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VRSC VRSC</cp:lastModifiedBy>
  <cp:lastPrinted>2026-02-28T12:20:46Z</cp:lastPrinted>
  <dcterms:created xsi:type="dcterms:W3CDTF">2017-01-27T12:35:52Z</dcterms:created>
  <dcterms:modified xsi:type="dcterms:W3CDTF">2026-02-28T12:23:36Z</dcterms:modified>
</cp:coreProperties>
</file>